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11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trlProps/ctrlProp21.xml" ContentType="application/vnd.ms-excel.controlproperties+xml"/>
  <Override PartName="/xl/ctrlProps/ctrlProp20.xml" ContentType="application/vnd.ms-excel.controlproperties+xml"/>
  <Override PartName="/xl/ctrlProps/ctrlProp23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22.xml" ContentType="application/vnd.ms-excel.controlproperties+xml"/>
  <Override PartName="/xl/ctrlProps/ctrlProp24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15.xml" ContentType="application/vnd.ms-excel.controlproperties+xml"/>
  <Override PartName="/xl/ctrlProps/ctrlProp33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27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Y:\05 - Statistik\1.Daten\06 INDUSTRIE, DIENSTLEISTUNGEN\STATENT\"/>
    </mc:Choice>
  </mc:AlternateContent>
  <xr:revisionPtr revIDLastSave="0" documentId="13_ncr:1_{50EB0225-AE58-4C74-A14D-EC7D31A5A4C3}" xr6:coauthVersionLast="47" xr6:coauthVersionMax="47" xr10:uidLastSave="{00000000-0000-0000-0000-000000000000}"/>
  <workbookProtection lockStructure="1"/>
  <bookViews>
    <workbookView xWindow="28680" yWindow="-120" windowWidth="29040" windowHeight="17520" xr2:uid="{00000000-000D-0000-FFFF-FFFF00000000}"/>
  </bookViews>
  <sheets>
    <sheet name="2023" sheetId="40" r:id="rId1"/>
    <sheet name="2022" sheetId="39" r:id="rId2"/>
    <sheet name="2021" sheetId="5" r:id="rId3"/>
    <sheet name="2020" sheetId="20" r:id="rId4"/>
    <sheet name="2019" sheetId="30" r:id="rId5"/>
    <sheet name="2018" sheetId="31" r:id="rId6"/>
    <sheet name="2017" sheetId="32" r:id="rId7"/>
    <sheet name="2016" sheetId="33" r:id="rId8"/>
    <sheet name="2015" sheetId="34" r:id="rId9"/>
    <sheet name="2014" sheetId="35" r:id="rId10"/>
    <sheet name="2013" sheetId="36" r:id="rId11"/>
    <sheet name="2012" sheetId="37" r:id="rId12"/>
    <sheet name="2011" sheetId="38" r:id="rId13"/>
    <sheet name="Uebersetzungen" sheetId="6" state="hidden" r:id="rId14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33" i="40" l="1"/>
  <c r="A132" i="40"/>
  <c r="A130" i="40"/>
  <c r="A108" i="40"/>
  <c r="A92" i="40"/>
  <c r="A80" i="40"/>
  <c r="A75" i="40"/>
  <c r="A62" i="40"/>
  <c r="A49" i="40"/>
  <c r="A40" i="40"/>
  <c r="A32" i="40"/>
  <c r="A26" i="40"/>
  <c r="A23" i="40"/>
  <c r="A16" i="40"/>
  <c r="A15" i="40"/>
  <c r="M13" i="40"/>
  <c r="L13" i="40"/>
  <c r="K13" i="40"/>
  <c r="J13" i="40"/>
  <c r="I13" i="40"/>
  <c r="H13" i="40"/>
  <c r="G13" i="40"/>
  <c r="F13" i="40"/>
  <c r="E13" i="40"/>
  <c r="D13" i="40"/>
  <c r="C13" i="40"/>
  <c r="B13" i="40"/>
  <c r="J12" i="40"/>
  <c r="F12" i="40"/>
  <c r="B12" i="40"/>
  <c r="A10" i="40"/>
  <c r="A9" i="40"/>
  <c r="A7" i="40"/>
  <c r="A133" i="39"/>
  <c r="A132" i="39"/>
  <c r="A130" i="39"/>
  <c r="A108" i="39"/>
  <c r="A92" i="39"/>
  <c r="A80" i="39"/>
  <c r="A75" i="39"/>
  <c r="A62" i="39"/>
  <c r="A49" i="39"/>
  <c r="A40" i="39"/>
  <c r="A32" i="39"/>
  <c r="A26" i="39"/>
  <c r="A23" i="39"/>
  <c r="A16" i="39"/>
  <c r="A15" i="39"/>
  <c r="M13" i="39"/>
  <c r="L13" i="39"/>
  <c r="K13" i="39"/>
  <c r="J13" i="39"/>
  <c r="I13" i="39"/>
  <c r="H13" i="39"/>
  <c r="G13" i="39"/>
  <c r="F13" i="39"/>
  <c r="E13" i="39"/>
  <c r="D13" i="39"/>
  <c r="C13" i="39"/>
  <c r="B13" i="39"/>
  <c r="J12" i="39"/>
  <c r="F12" i="39"/>
  <c r="B12" i="39"/>
  <c r="A10" i="39"/>
  <c r="A9" i="39"/>
  <c r="A7" i="39"/>
  <c r="A133" i="38"/>
  <c r="A132" i="38"/>
  <c r="A130" i="38"/>
  <c r="A108" i="38"/>
  <c r="A92" i="38"/>
  <c r="A80" i="38"/>
  <c r="A75" i="38"/>
  <c r="A62" i="38"/>
  <c r="A49" i="38"/>
  <c r="A40" i="38"/>
  <c r="A32" i="38"/>
  <c r="A26" i="38"/>
  <c r="A23" i="38"/>
  <c r="A16" i="38"/>
  <c r="A15" i="38"/>
  <c r="M13" i="38"/>
  <c r="L13" i="38"/>
  <c r="K13" i="38"/>
  <c r="J13" i="38"/>
  <c r="I13" i="38"/>
  <c r="H13" i="38"/>
  <c r="G13" i="38"/>
  <c r="F13" i="38"/>
  <c r="E13" i="38"/>
  <c r="D13" i="38"/>
  <c r="C13" i="38"/>
  <c r="B13" i="38"/>
  <c r="J12" i="38"/>
  <c r="F12" i="38"/>
  <c r="B12" i="38"/>
  <c r="A10" i="38"/>
  <c r="A9" i="38"/>
  <c r="A7" i="38"/>
  <c r="A133" i="37"/>
  <c r="A132" i="37"/>
  <c r="A130" i="37"/>
  <c r="A108" i="37"/>
  <c r="A92" i="37"/>
  <c r="A80" i="37"/>
  <c r="A75" i="37"/>
  <c r="A62" i="37"/>
  <c r="A49" i="37"/>
  <c r="A40" i="37"/>
  <c r="A32" i="37"/>
  <c r="A26" i="37"/>
  <c r="A23" i="37"/>
  <c r="A16" i="37"/>
  <c r="A15" i="37"/>
  <c r="M13" i="37"/>
  <c r="L13" i="37"/>
  <c r="K13" i="37"/>
  <c r="J13" i="37"/>
  <c r="I13" i="37"/>
  <c r="H13" i="37"/>
  <c r="G13" i="37"/>
  <c r="F13" i="37"/>
  <c r="E13" i="37"/>
  <c r="D13" i="37"/>
  <c r="C13" i="37"/>
  <c r="B13" i="37"/>
  <c r="J12" i="37"/>
  <c r="F12" i="37"/>
  <c r="B12" i="37"/>
  <c r="A10" i="37"/>
  <c r="A9" i="37"/>
  <c r="A7" i="37"/>
  <c r="A133" i="36"/>
  <c r="A132" i="36"/>
  <c r="A130" i="36"/>
  <c r="A108" i="36"/>
  <c r="A92" i="36"/>
  <c r="A80" i="36"/>
  <c r="A75" i="36"/>
  <c r="A62" i="36"/>
  <c r="A49" i="36"/>
  <c r="A40" i="36"/>
  <c r="A32" i="36"/>
  <c r="A26" i="36"/>
  <c r="A23" i="36"/>
  <c r="A16" i="36"/>
  <c r="A15" i="36"/>
  <c r="M13" i="36"/>
  <c r="L13" i="36"/>
  <c r="K13" i="36"/>
  <c r="J13" i="36"/>
  <c r="I13" i="36"/>
  <c r="H13" i="36"/>
  <c r="G13" i="36"/>
  <c r="F13" i="36"/>
  <c r="E13" i="36"/>
  <c r="D13" i="36"/>
  <c r="C13" i="36"/>
  <c r="B13" i="36"/>
  <c r="J12" i="36"/>
  <c r="F12" i="36"/>
  <c r="B12" i="36"/>
  <c r="A10" i="36"/>
  <c r="A9" i="36"/>
  <c r="A7" i="36"/>
  <c r="A133" i="35"/>
  <c r="A132" i="35"/>
  <c r="A130" i="35"/>
  <c r="A108" i="35"/>
  <c r="A92" i="35"/>
  <c r="A80" i="35"/>
  <c r="A75" i="35"/>
  <c r="A62" i="35"/>
  <c r="A49" i="35"/>
  <c r="A40" i="35"/>
  <c r="A32" i="35"/>
  <c r="A26" i="35"/>
  <c r="A23" i="35"/>
  <c r="A16" i="35"/>
  <c r="A15" i="35"/>
  <c r="M13" i="35"/>
  <c r="L13" i="35"/>
  <c r="K13" i="35"/>
  <c r="J13" i="35"/>
  <c r="I13" i="35"/>
  <c r="H13" i="35"/>
  <c r="G13" i="35"/>
  <c r="F13" i="35"/>
  <c r="E13" i="35"/>
  <c r="D13" i="35"/>
  <c r="C13" i="35"/>
  <c r="B13" i="35"/>
  <c r="J12" i="35"/>
  <c r="F12" i="35"/>
  <c r="B12" i="35"/>
  <c r="A10" i="35"/>
  <c r="A9" i="35"/>
  <c r="A7" i="35"/>
  <c r="A133" i="34"/>
  <c r="A132" i="34"/>
  <c r="A130" i="34"/>
  <c r="A108" i="34"/>
  <c r="A92" i="34"/>
  <c r="A80" i="34"/>
  <c r="A75" i="34"/>
  <c r="A62" i="34"/>
  <c r="A49" i="34"/>
  <c r="A40" i="34"/>
  <c r="A32" i="34"/>
  <c r="A26" i="34"/>
  <c r="A23" i="34"/>
  <c r="A16" i="34"/>
  <c r="A15" i="34"/>
  <c r="M13" i="34"/>
  <c r="L13" i="34"/>
  <c r="K13" i="34"/>
  <c r="J13" i="34"/>
  <c r="I13" i="34"/>
  <c r="H13" i="34"/>
  <c r="G13" i="34"/>
  <c r="F13" i="34"/>
  <c r="E13" i="34"/>
  <c r="D13" i="34"/>
  <c r="C13" i="34"/>
  <c r="B13" i="34"/>
  <c r="J12" i="34"/>
  <c r="F12" i="34"/>
  <c r="B12" i="34"/>
  <c r="A10" i="34"/>
  <c r="A9" i="34"/>
  <c r="A7" i="34"/>
  <c r="A133" i="33"/>
  <c r="A132" i="33"/>
  <c r="A130" i="33"/>
  <c r="A108" i="33"/>
  <c r="A92" i="33"/>
  <c r="A80" i="33"/>
  <c r="A75" i="33"/>
  <c r="A62" i="33"/>
  <c r="A49" i="33"/>
  <c r="A40" i="33"/>
  <c r="A32" i="33"/>
  <c r="A26" i="33"/>
  <c r="A23" i="33"/>
  <c r="A16" i="33"/>
  <c r="A15" i="33"/>
  <c r="M13" i="33"/>
  <c r="L13" i="33"/>
  <c r="K13" i="33"/>
  <c r="J13" i="33"/>
  <c r="I13" i="33"/>
  <c r="H13" i="33"/>
  <c r="G13" i="33"/>
  <c r="F13" i="33"/>
  <c r="E13" i="33"/>
  <c r="D13" i="33"/>
  <c r="C13" i="33"/>
  <c r="B13" i="33"/>
  <c r="J12" i="33"/>
  <c r="F12" i="33"/>
  <c r="B12" i="33"/>
  <c r="A10" i="33"/>
  <c r="A9" i="33"/>
  <c r="A7" i="33"/>
  <c r="A133" i="32"/>
  <c r="A132" i="32"/>
  <c r="A130" i="32"/>
  <c r="A108" i="32"/>
  <c r="A92" i="32"/>
  <c r="A80" i="32"/>
  <c r="A75" i="32"/>
  <c r="A62" i="32"/>
  <c r="A49" i="32"/>
  <c r="A40" i="32"/>
  <c r="A32" i="32"/>
  <c r="A26" i="32"/>
  <c r="A23" i="32"/>
  <c r="A16" i="32"/>
  <c r="A15" i="32"/>
  <c r="M13" i="32"/>
  <c r="L13" i="32"/>
  <c r="K13" i="32"/>
  <c r="J13" i="32"/>
  <c r="I13" i="32"/>
  <c r="H13" i="32"/>
  <c r="G13" i="32"/>
  <c r="F13" i="32"/>
  <c r="E13" i="32"/>
  <c r="D13" i="32"/>
  <c r="C13" i="32"/>
  <c r="B13" i="32"/>
  <c r="J12" i="32"/>
  <c r="F12" i="32"/>
  <c r="B12" i="32"/>
  <c r="A10" i="32"/>
  <c r="A9" i="32"/>
  <c r="A7" i="32"/>
  <c r="A133" i="31"/>
  <c r="A132" i="31"/>
  <c r="A130" i="31"/>
  <c r="A108" i="31"/>
  <c r="A92" i="31"/>
  <c r="A80" i="31"/>
  <c r="A75" i="31"/>
  <c r="A62" i="31"/>
  <c r="A49" i="31"/>
  <c r="A40" i="31"/>
  <c r="A32" i="31"/>
  <c r="A26" i="31"/>
  <c r="A23" i="31"/>
  <c r="A16" i="31"/>
  <c r="A15" i="31"/>
  <c r="M13" i="31"/>
  <c r="L13" i="31"/>
  <c r="K13" i="31"/>
  <c r="J13" i="31"/>
  <c r="I13" i="31"/>
  <c r="H13" i="31"/>
  <c r="G13" i="31"/>
  <c r="F13" i="31"/>
  <c r="E13" i="31"/>
  <c r="D13" i="31"/>
  <c r="C13" i="31"/>
  <c r="B13" i="31"/>
  <c r="J12" i="31"/>
  <c r="F12" i="31"/>
  <c r="B12" i="31"/>
  <c r="A10" i="31"/>
  <c r="A9" i="31"/>
  <c r="A7" i="31"/>
  <c r="A133" i="30"/>
  <c r="A132" i="30"/>
  <c r="A130" i="30"/>
  <c r="A108" i="30"/>
  <c r="A92" i="30"/>
  <c r="A80" i="30"/>
  <c r="A75" i="30"/>
  <c r="A62" i="30"/>
  <c r="A49" i="30"/>
  <c r="A40" i="30"/>
  <c r="A32" i="30"/>
  <c r="A26" i="30"/>
  <c r="A23" i="30"/>
  <c r="A16" i="30"/>
  <c r="A15" i="30"/>
  <c r="M13" i="30"/>
  <c r="L13" i="30"/>
  <c r="K13" i="30"/>
  <c r="J13" i="30"/>
  <c r="I13" i="30"/>
  <c r="H13" i="30"/>
  <c r="G13" i="30"/>
  <c r="F13" i="30"/>
  <c r="E13" i="30"/>
  <c r="D13" i="30"/>
  <c r="C13" i="30"/>
  <c r="B13" i="30"/>
  <c r="J12" i="30"/>
  <c r="F12" i="30"/>
  <c r="B12" i="30"/>
  <c r="A10" i="30"/>
  <c r="A9" i="30"/>
  <c r="A7" i="30"/>
  <c r="A133" i="20"/>
  <c r="A132" i="20"/>
  <c r="A130" i="20"/>
  <c r="A108" i="20"/>
  <c r="A92" i="20"/>
  <c r="A80" i="20"/>
  <c r="A75" i="20"/>
  <c r="A62" i="20"/>
  <c r="A49" i="20"/>
  <c r="A40" i="20"/>
  <c r="A32" i="20"/>
  <c r="A26" i="20"/>
  <c r="A23" i="20"/>
  <c r="A16" i="20"/>
  <c r="A15" i="20"/>
  <c r="M13" i="20"/>
  <c r="L13" i="20"/>
  <c r="K13" i="20"/>
  <c r="J13" i="20"/>
  <c r="I13" i="20"/>
  <c r="H13" i="20"/>
  <c r="G13" i="20"/>
  <c r="F13" i="20"/>
  <c r="E13" i="20"/>
  <c r="D13" i="20"/>
  <c r="C13" i="20"/>
  <c r="B13" i="20"/>
  <c r="J12" i="20"/>
  <c r="F12" i="20"/>
  <c r="B12" i="20"/>
  <c r="A10" i="20"/>
  <c r="A9" i="20"/>
  <c r="A7" i="20"/>
  <c r="M13" i="5"/>
  <c r="L13" i="5"/>
  <c r="K13" i="5"/>
  <c r="J13" i="5"/>
  <c r="I13" i="5"/>
  <c r="H13" i="5"/>
  <c r="G13" i="5"/>
  <c r="F13" i="5"/>
  <c r="E13" i="5"/>
  <c r="D13" i="5"/>
  <c r="C13" i="5"/>
  <c r="A130" i="5"/>
  <c r="J12" i="5"/>
  <c r="F12" i="5"/>
  <c r="B13" i="5"/>
  <c r="B12" i="5"/>
  <c r="A108" i="5"/>
  <c r="A92" i="5"/>
  <c r="A80" i="5"/>
  <c r="A75" i="5"/>
  <c r="A62" i="5"/>
  <c r="A49" i="5"/>
  <c r="A40" i="5"/>
  <c r="A32" i="5"/>
  <c r="A26" i="5"/>
  <c r="A23" i="5"/>
  <c r="A16" i="5"/>
  <c r="A15" i="5"/>
  <c r="A133" i="5"/>
  <c r="A132" i="5"/>
  <c r="A9" i="5"/>
  <c r="A10" i="5"/>
  <c r="A7" i="5"/>
</calcChain>
</file>

<file path=xl/sharedStrings.xml><?xml version="1.0" encoding="utf-8"?>
<sst xmlns="http://schemas.openxmlformats.org/spreadsheetml/2006/main" count="1886" uniqueCount="213">
  <si>
    <t>Total</t>
  </si>
  <si>
    <t>Vaz/Obervaz</t>
  </si>
  <si>
    <t>Lantsch/Lenz</t>
  </si>
  <si>
    <t>Albula/Alvra</t>
  </si>
  <si>
    <t>Brusio</t>
  </si>
  <si>
    <t>Poschiavo</t>
  </si>
  <si>
    <t>Falera</t>
  </si>
  <si>
    <t>Laax</t>
  </si>
  <si>
    <t>Sagogn</t>
  </si>
  <si>
    <t>Schluein</t>
  </si>
  <si>
    <t>Vals</t>
  </si>
  <si>
    <t>Lumnezia</t>
  </si>
  <si>
    <t>Ilanz/Glion</t>
  </si>
  <si>
    <t>Fürstenau</t>
  </si>
  <si>
    <t>Rothenbrunnen</t>
  </si>
  <si>
    <t>Scharans</t>
  </si>
  <si>
    <t>Sils im Domleschg</t>
  </si>
  <si>
    <t>Cazis</t>
  </si>
  <si>
    <t>Flerden</t>
  </si>
  <si>
    <t>Masein</t>
  </si>
  <si>
    <t>Thusis</t>
  </si>
  <si>
    <t>Tschappina</t>
  </si>
  <si>
    <t>Urmein</t>
  </si>
  <si>
    <t>Safiental</t>
  </si>
  <si>
    <t>Domleschg</t>
  </si>
  <si>
    <t>Avers</t>
  </si>
  <si>
    <t>Sufers</t>
  </si>
  <si>
    <t>Andeer</t>
  </si>
  <si>
    <t>Rongellen</t>
  </si>
  <si>
    <t>Zillis-Reischen</t>
  </si>
  <si>
    <t>Ferrera</t>
  </si>
  <si>
    <t>Bonaduz</t>
  </si>
  <si>
    <t>Domat/Ems</t>
  </si>
  <si>
    <t>Rhäzüns</t>
  </si>
  <si>
    <t>Felsberg</t>
  </si>
  <si>
    <t>Flims</t>
  </si>
  <si>
    <t>Tamins</t>
  </si>
  <si>
    <t>Trin</t>
  </si>
  <si>
    <t>Zernez</t>
  </si>
  <si>
    <t>Samnaun</t>
  </si>
  <si>
    <t>Scuol</t>
  </si>
  <si>
    <t>Valsot</t>
  </si>
  <si>
    <t>Bever</t>
  </si>
  <si>
    <t>Celerina/Schlarigna</t>
  </si>
  <si>
    <t>Madulain</t>
  </si>
  <si>
    <t>Pontresina</t>
  </si>
  <si>
    <t>Samedan</t>
  </si>
  <si>
    <t>S-chanf</t>
  </si>
  <si>
    <t>Silvaplana</t>
  </si>
  <si>
    <t>Zuoz</t>
  </si>
  <si>
    <t>Buseno</t>
  </si>
  <si>
    <t>Castaneda</t>
  </si>
  <si>
    <t>Rossa</t>
  </si>
  <si>
    <t>Santa Maria in Calanca</t>
  </si>
  <si>
    <t>Lostallo</t>
  </si>
  <si>
    <t>Mesocco</t>
  </si>
  <si>
    <t>Soazza</t>
  </si>
  <si>
    <t>Cama</t>
  </si>
  <si>
    <t>Grono</t>
  </si>
  <si>
    <t>San Vittore</t>
  </si>
  <si>
    <t>Val Müstair</t>
  </si>
  <si>
    <t>Davos</t>
  </si>
  <si>
    <t>Fideris</t>
  </si>
  <si>
    <t>Furna</t>
  </si>
  <si>
    <t>Jenaz</t>
  </si>
  <si>
    <t>Küblis</t>
  </si>
  <si>
    <t>Luzein</t>
  </si>
  <si>
    <t>Chur</t>
  </si>
  <si>
    <t>Churwalden</t>
  </si>
  <si>
    <t>Arosa</t>
  </si>
  <si>
    <t>Tschiertschen-Praden</t>
  </si>
  <si>
    <t>Trimmis</t>
  </si>
  <si>
    <t>Untervaz</t>
  </si>
  <si>
    <t>Zizers</t>
  </si>
  <si>
    <t>Fläsch</t>
  </si>
  <si>
    <t>Jenins</t>
  </si>
  <si>
    <t>Maienfeld</t>
  </si>
  <si>
    <t>Malans</t>
  </si>
  <si>
    <t>Landquart</t>
  </si>
  <si>
    <t>Grüsch</t>
  </si>
  <si>
    <t>Schiers</t>
  </si>
  <si>
    <t>Seewis im Prättigau</t>
  </si>
  <si>
    <t>Breil/Brigels</t>
  </si>
  <si>
    <t>Disentis/Mustér</t>
  </si>
  <si>
    <t>Medel (Lucmagn)</t>
  </si>
  <si>
    <t>Sumvitg</t>
  </si>
  <si>
    <t>Tujetsch</t>
  </si>
  <si>
    <t>Trun</t>
  </si>
  <si>
    <t>GRAUBÜNDEN</t>
  </si>
  <si>
    <t>Surses</t>
  </si>
  <si>
    <t>Conters im Prättigau</t>
  </si>
  <si>
    <t>Obersaxen Mundaun</t>
  </si>
  <si>
    <t>Bergün Filisur</t>
  </si>
  <si>
    <t>Rheinwald</t>
  </si>
  <si>
    <t>La Punt Chamues-ch</t>
  </si>
  <si>
    <t>Schmitten (GR)</t>
  </si>
  <si>
    <t>St. Moritz</t>
  </si>
  <si>
    <t>Sils im Engadin/Segl</t>
  </si>
  <si>
    <t>Bregaglia</t>
  </si>
  <si>
    <t>Roveredo (GR)</t>
  </si>
  <si>
    <t>Calanca</t>
  </si>
  <si>
    <t>Klosters</t>
  </si>
  <si>
    <t>Muntogna da Schons</t>
  </si>
  <si>
    <t>Tabelle</t>
  </si>
  <si>
    <t>Code</t>
  </si>
  <si>
    <t>DE</t>
  </si>
  <si>
    <t>RM</t>
  </si>
  <si>
    <t>IT</t>
  </si>
  <si>
    <t>Sprache</t>
  </si>
  <si>
    <t>&lt;Fachbereich&gt;</t>
  </si>
  <si>
    <t>Daten &amp; Statistik</t>
  </si>
  <si>
    <t>Datas &amp; Statistica</t>
  </si>
  <si>
    <t>Dati &amp; Statistica</t>
  </si>
  <si>
    <t>T1</t>
  </si>
  <si>
    <t>&lt;Titel&gt;</t>
  </si>
  <si>
    <t>&lt;UTitel&gt;</t>
  </si>
  <si>
    <t>T1-2</t>
  </si>
  <si>
    <t>&lt;SpaltenTitel_1&gt;</t>
  </si>
  <si>
    <t>&lt;SpaltenTitel_2&gt;</t>
  </si>
  <si>
    <t>&lt;SpaltenTitel_3&gt;</t>
  </si>
  <si>
    <t>&lt;Zeilentitel_1&gt;</t>
  </si>
  <si>
    <t>GRISCHUN</t>
  </si>
  <si>
    <t>GRIGIONI</t>
  </si>
  <si>
    <t>&lt;Zeilentitel_2&gt;</t>
  </si>
  <si>
    <t>Region Albula</t>
  </si>
  <si>
    <t>Regiun Alvra</t>
  </si>
  <si>
    <t>Regione Albula</t>
  </si>
  <si>
    <t>&lt;Zeilentitel_3&gt;</t>
  </si>
  <si>
    <t>Region Bernina</t>
  </si>
  <si>
    <t>Regiun Bernina</t>
  </si>
  <si>
    <t>Regione Bernina</t>
  </si>
  <si>
    <t>&lt;Zeilentitel_4&gt;</t>
  </si>
  <si>
    <t>Region Engiadina Bassa/Val Müstair</t>
  </si>
  <si>
    <t>Regiun Engiadina Bassa/Val Müstair</t>
  </si>
  <si>
    <t>Regione Engiadina Bassa/Val Müstair</t>
  </si>
  <si>
    <t>&lt;Zeilentitel_5&gt;</t>
  </si>
  <si>
    <t>Region Imboden</t>
  </si>
  <si>
    <t>Regiun Plaun</t>
  </si>
  <si>
    <t>Regione Imboden</t>
  </si>
  <si>
    <t>&lt;Zeilentitel_6&gt;</t>
  </si>
  <si>
    <t>Region Landquart</t>
  </si>
  <si>
    <t>Regiun Landquart</t>
  </si>
  <si>
    <t>Regione Landquart</t>
  </si>
  <si>
    <t>&lt;Zeilentitel_7&gt;</t>
  </si>
  <si>
    <t>Region Maloja</t>
  </si>
  <si>
    <t>Regiun Malögia</t>
  </si>
  <si>
    <t>Regione Maloja</t>
  </si>
  <si>
    <t>&lt;Zeilentitel_8&gt;</t>
  </si>
  <si>
    <t>Region Moesa</t>
  </si>
  <si>
    <t>Regiun Moesa</t>
  </si>
  <si>
    <t>Regione Moesa</t>
  </si>
  <si>
    <t>&lt;Zeilentitel_9&gt;</t>
  </si>
  <si>
    <t>Region Plessur</t>
  </si>
  <si>
    <t>Regiun Plessur</t>
  </si>
  <si>
    <t>Regione Plessur</t>
  </si>
  <si>
    <t>&lt;Zeilentitel_10&gt;</t>
  </si>
  <si>
    <t>Region Prättigau/Davos</t>
  </si>
  <si>
    <t>Regiun Partenz/Tavau</t>
  </si>
  <si>
    <t>Regione Prättigau/Davos</t>
  </si>
  <si>
    <t>&lt;Zeilentitel_11&gt;</t>
  </si>
  <si>
    <t>Region Surselva</t>
  </si>
  <si>
    <t>Regiun Surselva</t>
  </si>
  <si>
    <t>Regione Surselva</t>
  </si>
  <si>
    <t>&lt;Zeilentitel_12&gt;</t>
  </si>
  <si>
    <t>Region Viamala</t>
  </si>
  <si>
    <t>Regiun Viamala</t>
  </si>
  <si>
    <t>Regione Viamala</t>
  </si>
  <si>
    <t>&lt;Quelle_1&gt;</t>
  </si>
  <si>
    <t>&lt;Aktualisierung&gt;</t>
  </si>
  <si>
    <t>Totale</t>
  </si>
  <si>
    <t>&lt;SpaltenTitel_1.1&gt;</t>
  </si>
  <si>
    <t>&lt;SpaltenTitel_1.2&gt;</t>
  </si>
  <si>
    <t>&lt;altUTitel&gt;</t>
  </si>
  <si>
    <t>(Gemeindestand 2020: 105 Gemeinden)</t>
  </si>
  <si>
    <t>(stadi communal 2020: 105 vischnancas)</t>
  </si>
  <si>
    <t>(stato dei comuni 2020: 105 comuni)</t>
  </si>
  <si>
    <t>&lt;SpaltenTitel_1.3&gt;</t>
  </si>
  <si>
    <t>Arbeitsstätten</t>
  </si>
  <si>
    <t>Lieus da lavur</t>
  </si>
  <si>
    <t>Stabilimenti</t>
  </si>
  <si>
    <t>Beschäftigte</t>
  </si>
  <si>
    <t>Occupàs</t>
  </si>
  <si>
    <t>Impiegati</t>
  </si>
  <si>
    <t>Vollzeitäquivalente (VZÄ)</t>
  </si>
  <si>
    <t>Equivalents a temp cumplain (ETP)</t>
  </si>
  <si>
    <t>Impiegati a tempo pieno (ETP)</t>
  </si>
  <si>
    <t>&lt;SpaltenTitel_1.4&gt;</t>
  </si>
  <si>
    <t>Quelle: BFS (STATENT)</t>
  </si>
  <si>
    <t>Funtauna: UST (STATENT)</t>
  </si>
  <si>
    <t>Fonte: UST (STATENT)</t>
  </si>
  <si>
    <t>&lt;Legende_1&gt;</t>
  </si>
  <si>
    <t>* aus Datenschutzgründen nicht einzeln ausgewiesen</t>
  </si>
  <si>
    <t>* betg cumprovà individualmain per motivs da la protecziun da datas</t>
  </si>
  <si>
    <t>* non indicati individualmente per motivi di protezione dei dati</t>
  </si>
  <si>
    <t>Primärer Sektor</t>
  </si>
  <si>
    <t>Sekundärer Sektor</t>
  </si>
  <si>
    <t>Tertiärer Sektor</t>
  </si>
  <si>
    <t>Sectur primar</t>
  </si>
  <si>
    <t>Sectur secundar</t>
  </si>
  <si>
    <t>Sectur terziar</t>
  </si>
  <si>
    <t>Settore primario</t>
  </si>
  <si>
    <t>Settore secondario</t>
  </si>
  <si>
    <t>Settore terziario</t>
  </si>
  <si>
    <t>Struttura economica delle regioni e dei comuni dei Grigioni</t>
  </si>
  <si>
    <t>Structura economica da las regiuns e vischnancas grischunas</t>
  </si>
  <si>
    <t>Wirtschaftsstruktur der Bündner Regionen und Gemeinden</t>
  </si>
  <si>
    <t>*</t>
  </si>
  <si>
    <t>(Gemeindestand 2024: 101 Gemeinden)</t>
  </si>
  <si>
    <t>(stadi communal 2024: 101 vischnancas)</t>
  </si>
  <si>
    <t>(stato dei comuni 2024: 101 comuni)</t>
  </si>
  <si>
    <t>Letztmals aktualisiert am: 21.08.2024</t>
  </si>
  <si>
    <t>Ultima actualisaziun: 21.08.2024</t>
  </si>
  <si>
    <t>Ulimo aggiornamento: 21.08.2024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</si>
</sst>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6" x14ac:knownFonts="1">
    <font>
      <sz val="10"/>
      <color theme="1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1"/>
      <color theme="1"/>
      <name val="Arial"/>
      <family val="2"/>
    </font>
    <font>
      <sz val="14"/>
      <color rgb="FFFF0000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sz val="11"/>
      <name val="Calibri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sz val="8"/>
      <color rgb="FF000000"/>
      <name val="Segoe UI"/>
      <family val="2"/>
    </font>
    <font>
      <sz val="10"/>
      <color indexed="8"/>
      <name val="Arial"/>
      <family val="2"/>
    </font>
    <font>
      <b/>
      <sz val="10"/>
      <color indexed="8"/>
      <name val="Arial Narrow"/>
      <family val="2"/>
    </font>
    <font>
      <sz val="10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4">
    <xf numFmtId="0" fontId="0" fillId="0" borderId="0"/>
    <xf numFmtId="0" fontId="4" fillId="0" borderId="0"/>
    <xf numFmtId="43" fontId="6" fillId="0" borderId="0" applyFont="0" applyFill="0" applyBorder="0" applyAlignment="0" applyProtection="0"/>
    <xf numFmtId="0" fontId="8" fillId="0" borderId="0"/>
  </cellStyleXfs>
  <cellXfs count="80">
    <xf numFmtId="0" fontId="0" fillId="0" borderId="0" xfId="0"/>
    <xf numFmtId="0" fontId="1" fillId="2" borderId="0" xfId="0" applyFont="1" applyFill="1"/>
    <xf numFmtId="0" fontId="1" fillId="2" borderId="0" xfId="0" applyFont="1" applyFill="1" applyBorder="1"/>
    <xf numFmtId="0" fontId="3" fillId="2" borderId="0" xfId="0" applyFont="1" applyFill="1" applyBorder="1"/>
    <xf numFmtId="0" fontId="0" fillId="2" borderId="0" xfId="0" applyFont="1" applyFill="1"/>
    <xf numFmtId="0" fontId="6" fillId="2" borderId="0" xfId="0" applyFont="1" applyFill="1"/>
    <xf numFmtId="0" fontId="7" fillId="2" borderId="2" xfId="0" applyFont="1" applyFill="1" applyBorder="1"/>
    <xf numFmtId="0" fontId="1" fillId="2" borderId="2" xfId="0" applyFont="1" applyFill="1" applyBorder="1"/>
    <xf numFmtId="3" fontId="7" fillId="3" borderId="0" xfId="0" applyNumberFormat="1" applyFont="1" applyFill="1" applyBorder="1" applyAlignment="1">
      <alignment horizontal="right"/>
    </xf>
    <xf numFmtId="3" fontId="7" fillId="2" borderId="0" xfId="0" applyNumberFormat="1" applyFont="1" applyFill="1" applyBorder="1" applyAlignment="1">
      <alignment horizontal="right"/>
    </xf>
    <xf numFmtId="0" fontId="0" fillId="2" borderId="0" xfId="0" applyFill="1"/>
    <xf numFmtId="3" fontId="7" fillId="3" borderId="3" xfId="0" applyNumberFormat="1" applyFont="1" applyFill="1" applyBorder="1" applyAlignment="1">
      <alignment horizontal="right"/>
    </xf>
    <xf numFmtId="3" fontId="7" fillId="2" borderId="3" xfId="0" applyNumberFormat="1" applyFont="1" applyFill="1" applyBorder="1" applyAlignment="1">
      <alignment horizontal="right"/>
    </xf>
    <xf numFmtId="0" fontId="2" fillId="2" borderId="0" xfId="0" applyFont="1" applyFill="1" applyAlignment="1"/>
    <xf numFmtId="0" fontId="0" fillId="2" borderId="0" xfId="0" applyFill="1" applyAlignment="1"/>
    <xf numFmtId="0" fontId="0" fillId="2" borderId="8" xfId="0" applyFill="1" applyBorder="1"/>
    <xf numFmtId="0" fontId="0" fillId="2" borderId="10" xfId="0" applyFill="1" applyBorder="1"/>
    <xf numFmtId="3" fontId="6" fillId="2" borderId="0" xfId="0" applyNumberFormat="1" applyFont="1" applyFill="1" applyBorder="1"/>
    <xf numFmtId="3" fontId="6" fillId="2" borderId="3" xfId="0" applyNumberFormat="1" applyFont="1" applyFill="1" applyBorder="1"/>
    <xf numFmtId="0" fontId="2" fillId="2" borderId="0" xfId="0" applyFont="1" applyFill="1" applyBorder="1" applyAlignment="1">
      <alignment horizontal="left" vertical="top" wrapText="1"/>
    </xf>
    <xf numFmtId="0" fontId="0" fillId="2" borderId="0" xfId="0" applyFill="1" applyBorder="1" applyAlignment="1"/>
    <xf numFmtId="0" fontId="0" fillId="2" borderId="0" xfId="0" applyFont="1" applyFill="1" applyBorder="1"/>
    <xf numFmtId="0" fontId="0" fillId="2" borderId="0" xfId="0" applyFill="1" applyBorder="1"/>
    <xf numFmtId="0" fontId="9" fillId="4" borderId="0" xfId="0" applyFont="1" applyFill="1" applyBorder="1" applyAlignment="1">
      <alignment horizontal="left" vertical="top" wrapText="1"/>
    </xf>
    <xf numFmtId="0" fontId="6" fillId="5" borderId="0" xfId="0" applyFont="1" applyFill="1" applyBorder="1" applyAlignment="1">
      <alignment horizontal="left" vertical="top" wrapText="1"/>
    </xf>
    <xf numFmtId="0" fontId="10" fillId="5" borderId="0" xfId="0" applyFont="1" applyFill="1" applyBorder="1" applyAlignment="1">
      <alignment horizontal="left" vertical="top" wrapText="1"/>
    </xf>
    <xf numFmtId="0" fontId="6" fillId="5" borderId="0" xfId="0" applyFont="1" applyFill="1" applyBorder="1" applyAlignment="1" applyProtection="1">
      <alignment horizontal="left" vertical="top" wrapText="1"/>
      <protection locked="0"/>
    </xf>
    <xf numFmtId="0" fontId="6" fillId="0" borderId="0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6" fillId="0" borderId="0" xfId="0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left" vertical="top" wrapText="1"/>
    </xf>
    <xf numFmtId="0" fontId="7" fillId="5" borderId="0" xfId="0" applyFont="1" applyFill="1" applyBorder="1" applyAlignment="1">
      <alignment horizontal="left" vertical="top" wrapText="1"/>
    </xf>
    <xf numFmtId="0" fontId="1" fillId="5" borderId="0" xfId="0" applyFont="1" applyFill="1" applyBorder="1" applyAlignment="1">
      <alignment horizontal="left" vertical="top" wrapText="1"/>
    </xf>
    <xf numFmtId="0" fontId="1" fillId="6" borderId="0" xfId="0" applyFont="1" applyFill="1" applyBorder="1" applyAlignment="1">
      <alignment horizontal="left" vertical="center" wrapText="1"/>
    </xf>
    <xf numFmtId="0" fontId="6" fillId="7" borderId="0" xfId="0" applyFont="1" applyFill="1" applyBorder="1" applyAlignment="1">
      <alignment horizontal="left" vertical="top" wrapText="1"/>
    </xf>
    <xf numFmtId="0" fontId="11" fillId="7" borderId="0" xfId="0" applyFont="1" applyFill="1" applyBorder="1" applyAlignment="1">
      <alignment wrapText="1"/>
    </xf>
    <xf numFmtId="0" fontId="11" fillId="5" borderId="0" xfId="0" applyFont="1" applyFill="1" applyBorder="1" applyAlignment="1">
      <alignment horizontal="left" vertical="top" wrapText="1"/>
    </xf>
    <xf numFmtId="0" fontId="13" fillId="6" borderId="0" xfId="0" applyFont="1" applyFill="1" applyAlignment="1">
      <alignment horizontal="left" vertical="center"/>
    </xf>
    <xf numFmtId="0" fontId="14" fillId="6" borderId="0" xfId="0" applyFont="1" applyFill="1" applyAlignment="1">
      <alignment horizontal="left" vertical="top"/>
    </xf>
    <xf numFmtId="164" fontId="14" fillId="6" borderId="0" xfId="2" applyNumberFormat="1" applyFont="1" applyFill="1" applyBorder="1" applyAlignment="1" applyProtection="1">
      <alignment horizontal="left" vertical="top"/>
    </xf>
    <xf numFmtId="164" fontId="14" fillId="2" borderId="0" xfId="2" applyNumberFormat="1" applyFont="1" applyFill="1" applyBorder="1" applyAlignment="1" applyProtection="1">
      <alignment horizontal="left" vertical="top"/>
    </xf>
    <xf numFmtId="0" fontId="0" fillId="0" borderId="0" xfId="0" applyFont="1" applyBorder="1" applyAlignment="1">
      <alignment horizontal="left" vertical="top" wrapText="1"/>
    </xf>
    <xf numFmtId="0" fontId="0" fillId="2" borderId="0" xfId="0" applyFill="1" applyAlignment="1">
      <alignment vertical="center" wrapText="1"/>
    </xf>
    <xf numFmtId="0" fontId="2" fillId="2" borderId="0" xfId="0" applyFont="1" applyFill="1" applyBorder="1" applyAlignment="1">
      <alignment horizontal="left" vertical="top" wrapText="1"/>
    </xf>
    <xf numFmtId="0" fontId="0" fillId="0" borderId="0" xfId="0" applyAlignment="1"/>
    <xf numFmtId="0" fontId="0" fillId="2" borderId="9" xfId="0" applyFill="1" applyBorder="1" applyAlignment="1">
      <alignment vertical="center" wrapText="1"/>
    </xf>
    <xf numFmtId="0" fontId="6" fillId="2" borderId="12" xfId="0" applyFont="1" applyFill="1" applyBorder="1" applyAlignment="1">
      <alignment horizontal="right"/>
    </xf>
    <xf numFmtId="0" fontId="15" fillId="2" borderId="13" xfId="0" applyFont="1" applyFill="1" applyBorder="1" applyAlignment="1">
      <alignment horizontal="right"/>
    </xf>
    <xf numFmtId="0" fontId="6" fillId="2" borderId="0" xfId="0" applyFont="1" applyFill="1" applyBorder="1"/>
    <xf numFmtId="3" fontId="6" fillId="2" borderId="15" xfId="0" applyNumberFormat="1" applyFont="1" applyFill="1" applyBorder="1"/>
    <xf numFmtId="0" fontId="6" fillId="2" borderId="15" xfId="0" applyFont="1" applyFill="1" applyBorder="1"/>
    <xf numFmtId="0" fontId="6" fillId="2" borderId="3" xfId="0" applyFont="1" applyFill="1" applyBorder="1"/>
    <xf numFmtId="3" fontId="7" fillId="3" borderId="15" xfId="0" applyNumberFormat="1" applyFont="1" applyFill="1" applyBorder="1" applyAlignment="1">
      <alignment horizontal="right"/>
    </xf>
    <xf numFmtId="3" fontId="7" fillId="3" borderId="16" xfId="0" applyNumberFormat="1" applyFont="1" applyFill="1" applyBorder="1" applyAlignment="1">
      <alignment horizontal="right"/>
    </xf>
    <xf numFmtId="3" fontId="7" fillId="2" borderId="15" xfId="0" applyNumberFormat="1" applyFont="1" applyFill="1" applyBorder="1" applyAlignment="1">
      <alignment horizontal="right"/>
    </xf>
    <xf numFmtId="3" fontId="6" fillId="2" borderId="1" xfId="0" applyNumberFormat="1" applyFont="1" applyFill="1" applyBorder="1"/>
    <xf numFmtId="3" fontId="6" fillId="2" borderId="17" xfId="0" applyNumberFormat="1" applyFont="1" applyFill="1" applyBorder="1"/>
    <xf numFmtId="0" fontId="7" fillId="3" borderId="9" xfId="0" applyFont="1" applyFill="1" applyBorder="1"/>
    <xf numFmtId="0" fontId="6" fillId="2" borderId="19" xfId="0" applyFont="1" applyFill="1" applyBorder="1" applyAlignment="1">
      <alignment horizontal="right"/>
    </xf>
    <xf numFmtId="0" fontId="6" fillId="2" borderId="16" xfId="0" applyFont="1" applyFill="1" applyBorder="1"/>
    <xf numFmtId="3" fontId="6" fillId="2" borderId="20" xfId="0" applyNumberFormat="1" applyFont="1" applyFill="1" applyBorder="1"/>
    <xf numFmtId="0" fontId="11" fillId="0" borderId="0" xfId="0" applyFont="1" applyBorder="1" applyAlignment="1">
      <alignment horizontal="left" vertical="top" wrapText="1"/>
    </xf>
    <xf numFmtId="0" fontId="2" fillId="2" borderId="0" xfId="0" applyFont="1" applyFill="1" applyBorder="1" applyAlignment="1">
      <alignment horizontal="left" vertical="top" wrapText="1"/>
    </xf>
    <xf numFmtId="0" fontId="0" fillId="0" borderId="0" xfId="0" applyAlignment="1"/>
    <xf numFmtId="0" fontId="4" fillId="2" borderId="0" xfId="0" applyFont="1" applyFill="1"/>
    <xf numFmtId="0" fontId="11" fillId="6" borderId="0" xfId="0" applyFont="1" applyFill="1" applyBorder="1" applyAlignment="1">
      <alignment horizontal="left" vertical="center" wrapText="1"/>
    </xf>
    <xf numFmtId="0" fontId="10" fillId="2" borderId="5" xfId="0" applyFont="1" applyFill="1" applyBorder="1" applyAlignment="1">
      <alignment vertical="center" wrapText="1"/>
    </xf>
    <xf numFmtId="0" fontId="10" fillId="2" borderId="0" xfId="0" applyFont="1" applyFill="1" applyAlignment="1">
      <alignment vertical="center" wrapText="1"/>
    </xf>
    <xf numFmtId="0" fontId="15" fillId="2" borderId="14" xfId="0" applyFont="1" applyFill="1" applyBorder="1" applyAlignment="1">
      <alignment horizontal="right"/>
    </xf>
    <xf numFmtId="3" fontId="6" fillId="2" borderId="4" xfId="0" applyNumberFormat="1" applyFont="1" applyFill="1" applyBorder="1"/>
    <xf numFmtId="0" fontId="2" fillId="2" borderId="0" xfId="0" applyFont="1" applyFill="1" applyBorder="1" applyAlignment="1">
      <alignment horizontal="left" vertical="top" wrapText="1"/>
    </xf>
    <xf numFmtId="0" fontId="0" fillId="0" borderId="0" xfId="0" applyAlignment="1"/>
    <xf numFmtId="3" fontId="0" fillId="2" borderId="0" xfId="0" applyNumberFormat="1" applyFont="1" applyFill="1" applyBorder="1"/>
    <xf numFmtId="0" fontId="2" fillId="2" borderId="0" xfId="0" applyFont="1" applyFill="1" applyBorder="1" applyAlignment="1">
      <alignment horizontal="left" vertical="top" wrapText="1"/>
    </xf>
    <xf numFmtId="0" fontId="5" fillId="2" borderId="0" xfId="0" applyFont="1" applyFill="1" applyAlignment="1"/>
    <xf numFmtId="0" fontId="0" fillId="0" borderId="0" xfId="0" applyAlignment="1"/>
    <xf numFmtId="0" fontId="10" fillId="2" borderId="18" xfId="0" applyFont="1" applyFill="1" applyBorder="1" applyAlignment="1">
      <alignment horizontal="center"/>
    </xf>
    <xf numFmtId="0" fontId="10" fillId="2" borderId="6" xfId="0" applyFont="1" applyFill="1" applyBorder="1" applyAlignment="1">
      <alignment horizontal="center"/>
    </xf>
    <xf numFmtId="0" fontId="10" fillId="2" borderId="11" xfId="0" applyFont="1" applyFill="1" applyBorder="1" applyAlignment="1">
      <alignment horizontal="center"/>
    </xf>
    <xf numFmtId="0" fontId="10" fillId="2" borderId="7" xfId="0" applyFont="1" applyFill="1" applyBorder="1" applyAlignment="1">
      <alignment horizontal="center"/>
    </xf>
  </cellXfs>
  <cellStyles count="4">
    <cellStyle name="Komma" xfId="2" builtinId="3"/>
    <cellStyle name="Standard" xfId="0" builtinId="0"/>
    <cellStyle name="Standard 2" xfId="3" xr:uid="{00000000-0005-0000-0000-000002000000}"/>
    <cellStyle name="Standard 3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Radio" checked="Checked" firstButton="1" fmlaLink="Uebersetzungen!$B$2" lockText="1" noThreeD="1"/>
</file>

<file path=xl/ctrlProps/ctrlProp10.xml><?xml version="1.0" encoding="utf-8"?>
<formControlPr xmlns="http://schemas.microsoft.com/office/spreadsheetml/2009/9/main" objectType="Radio" checked="Checked" firstButton="1" fmlaLink="Uebersetzungen!$B$2" lockText="1" noThreeD="1"/>
</file>

<file path=xl/ctrlProps/ctrlProp11.xml><?xml version="1.0" encoding="utf-8"?>
<formControlPr xmlns="http://schemas.microsoft.com/office/spreadsheetml/2009/9/main" objectType="Radio" lockText="1" noThreeD="1"/>
</file>

<file path=xl/ctrlProps/ctrlProp12.xml><?xml version="1.0" encoding="utf-8"?>
<formControlPr xmlns="http://schemas.microsoft.com/office/spreadsheetml/2009/9/main" objectType="Radio" lockText="1" noThreeD="1"/>
</file>

<file path=xl/ctrlProps/ctrlProp13.xml><?xml version="1.0" encoding="utf-8"?>
<formControlPr xmlns="http://schemas.microsoft.com/office/spreadsheetml/2009/9/main" objectType="Radio" checked="Checked" firstButton="1" fmlaLink="Uebersetzungen!$B$2" lockText="1" noThreeD="1"/>
</file>

<file path=xl/ctrlProps/ctrlProp14.xml><?xml version="1.0" encoding="utf-8"?>
<formControlPr xmlns="http://schemas.microsoft.com/office/spreadsheetml/2009/9/main" objectType="Radio" lockText="1" noThreeD="1"/>
</file>

<file path=xl/ctrlProps/ctrlProp15.xml><?xml version="1.0" encoding="utf-8"?>
<formControlPr xmlns="http://schemas.microsoft.com/office/spreadsheetml/2009/9/main" objectType="Radio" lockText="1" noThreeD="1"/>
</file>

<file path=xl/ctrlProps/ctrlProp16.xml><?xml version="1.0" encoding="utf-8"?>
<formControlPr xmlns="http://schemas.microsoft.com/office/spreadsheetml/2009/9/main" objectType="Radio" checked="Checked" firstButton="1" fmlaLink="Uebersetzungen!$B$2" lockText="1" noThreeD="1"/>
</file>

<file path=xl/ctrlProps/ctrlProp17.xml><?xml version="1.0" encoding="utf-8"?>
<formControlPr xmlns="http://schemas.microsoft.com/office/spreadsheetml/2009/9/main" objectType="Radio" lockText="1" noThreeD="1"/>
</file>

<file path=xl/ctrlProps/ctrlProp18.xml><?xml version="1.0" encoding="utf-8"?>
<formControlPr xmlns="http://schemas.microsoft.com/office/spreadsheetml/2009/9/main" objectType="Radio" lockText="1" noThreeD="1"/>
</file>

<file path=xl/ctrlProps/ctrlProp19.xml><?xml version="1.0" encoding="utf-8"?>
<formControlPr xmlns="http://schemas.microsoft.com/office/spreadsheetml/2009/9/main" objectType="Radio" checked="Checked" firstButton="1" fmlaLink="Uebersetzungen!$B$2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20.xml><?xml version="1.0" encoding="utf-8"?>
<formControlPr xmlns="http://schemas.microsoft.com/office/spreadsheetml/2009/9/main" objectType="Radio" lockText="1" noThreeD="1"/>
</file>

<file path=xl/ctrlProps/ctrlProp21.xml><?xml version="1.0" encoding="utf-8"?>
<formControlPr xmlns="http://schemas.microsoft.com/office/spreadsheetml/2009/9/main" objectType="Radio" lockText="1" noThreeD="1"/>
</file>

<file path=xl/ctrlProps/ctrlProp22.xml><?xml version="1.0" encoding="utf-8"?>
<formControlPr xmlns="http://schemas.microsoft.com/office/spreadsheetml/2009/9/main" objectType="Radio" checked="Checked" firstButton="1" fmlaLink="Uebersetzungen!$B$2" lockText="1" noThreeD="1"/>
</file>

<file path=xl/ctrlProps/ctrlProp23.xml><?xml version="1.0" encoding="utf-8"?>
<formControlPr xmlns="http://schemas.microsoft.com/office/spreadsheetml/2009/9/main" objectType="Radio" lockText="1" noThreeD="1"/>
</file>

<file path=xl/ctrlProps/ctrlProp24.xml><?xml version="1.0" encoding="utf-8"?>
<formControlPr xmlns="http://schemas.microsoft.com/office/spreadsheetml/2009/9/main" objectType="Radio" lockText="1" noThreeD="1"/>
</file>

<file path=xl/ctrlProps/ctrlProp25.xml><?xml version="1.0" encoding="utf-8"?>
<formControlPr xmlns="http://schemas.microsoft.com/office/spreadsheetml/2009/9/main" objectType="Radio" checked="Checked" firstButton="1" fmlaLink="Uebersetzungen!$B$2" lockText="1" noThreeD="1"/>
</file>

<file path=xl/ctrlProps/ctrlProp26.xml><?xml version="1.0" encoding="utf-8"?>
<formControlPr xmlns="http://schemas.microsoft.com/office/spreadsheetml/2009/9/main" objectType="Radio" lockText="1" noThreeD="1"/>
</file>

<file path=xl/ctrlProps/ctrlProp27.xml><?xml version="1.0" encoding="utf-8"?>
<formControlPr xmlns="http://schemas.microsoft.com/office/spreadsheetml/2009/9/main" objectType="Radio" lockText="1" noThreeD="1"/>
</file>

<file path=xl/ctrlProps/ctrlProp28.xml><?xml version="1.0" encoding="utf-8"?>
<formControlPr xmlns="http://schemas.microsoft.com/office/spreadsheetml/2009/9/main" objectType="Radio" checked="Checked" firstButton="1" fmlaLink="Uebersetzungen!$B$2" lockText="1" noThreeD="1"/>
</file>

<file path=xl/ctrlProps/ctrlProp29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lockText="1" noThreeD="1"/>
</file>

<file path=xl/ctrlProps/ctrlProp30.xml><?xml version="1.0" encoding="utf-8"?>
<formControlPr xmlns="http://schemas.microsoft.com/office/spreadsheetml/2009/9/main" objectType="Radio" lockText="1" noThreeD="1"/>
</file>

<file path=xl/ctrlProps/ctrlProp31.xml><?xml version="1.0" encoding="utf-8"?>
<formControlPr xmlns="http://schemas.microsoft.com/office/spreadsheetml/2009/9/main" objectType="Radio" checked="Checked" firstButton="1" fmlaLink="Uebersetzungen!$B$2" lockText="1" noThreeD="1"/>
</file>

<file path=xl/ctrlProps/ctrlProp32.xml><?xml version="1.0" encoding="utf-8"?>
<formControlPr xmlns="http://schemas.microsoft.com/office/spreadsheetml/2009/9/main" objectType="Radio" lockText="1" noThreeD="1"/>
</file>

<file path=xl/ctrlProps/ctrlProp33.xml><?xml version="1.0" encoding="utf-8"?>
<formControlPr xmlns="http://schemas.microsoft.com/office/spreadsheetml/2009/9/main" objectType="Radio" lockText="1" noThreeD="1"/>
</file>

<file path=xl/ctrlProps/ctrlProp34.xml><?xml version="1.0" encoding="utf-8"?>
<formControlPr xmlns="http://schemas.microsoft.com/office/spreadsheetml/2009/9/main" objectType="Radio" checked="Checked" firstButton="1" fmlaLink="Uebersetzungen!$B$2" lockText="1" noThreeD="1"/>
</file>

<file path=xl/ctrlProps/ctrlProp35.xml><?xml version="1.0" encoding="utf-8"?>
<formControlPr xmlns="http://schemas.microsoft.com/office/spreadsheetml/2009/9/main" objectType="Radio" lockText="1" noThreeD="1"/>
</file>

<file path=xl/ctrlProps/ctrlProp36.xml><?xml version="1.0" encoding="utf-8"?>
<formControlPr xmlns="http://schemas.microsoft.com/office/spreadsheetml/2009/9/main" objectType="Radio" lockText="1" noThreeD="1"/>
</file>

<file path=xl/ctrlProps/ctrlProp37.xml><?xml version="1.0" encoding="utf-8"?>
<formControlPr xmlns="http://schemas.microsoft.com/office/spreadsheetml/2009/9/main" objectType="Radio" checked="Checked" firstButton="1" fmlaLink="Uebersetzungen!$B$2" lockText="1" noThreeD="1"/>
</file>

<file path=xl/ctrlProps/ctrlProp38.xml><?xml version="1.0" encoding="utf-8"?>
<formControlPr xmlns="http://schemas.microsoft.com/office/spreadsheetml/2009/9/main" objectType="Radio" lockText="1" noThreeD="1"/>
</file>

<file path=xl/ctrlProps/ctrlProp39.xml><?xml version="1.0" encoding="utf-8"?>
<formControlPr xmlns="http://schemas.microsoft.com/office/spreadsheetml/2009/9/main" objectType="Radio" lockText="1" noThreeD="1"/>
</file>

<file path=xl/ctrlProps/ctrlProp4.xml><?xml version="1.0" encoding="utf-8"?>
<formControlPr xmlns="http://schemas.microsoft.com/office/spreadsheetml/2009/9/main" objectType="Radio" checked="Checked" firstButton="1" fmlaLink="Uebersetzungen!$B$2" lockText="1" noThreeD="1"/>
</file>

<file path=xl/ctrlProps/ctrlProp5.xml><?xml version="1.0" encoding="utf-8"?>
<formControlPr xmlns="http://schemas.microsoft.com/office/spreadsheetml/2009/9/main" objectType="Radio" lockText="1" noThreeD="1"/>
</file>

<file path=xl/ctrlProps/ctrlProp6.xml><?xml version="1.0" encoding="utf-8"?>
<formControlPr xmlns="http://schemas.microsoft.com/office/spreadsheetml/2009/9/main" objectType="Radio" lockText="1" noThreeD="1"/>
</file>

<file path=xl/ctrlProps/ctrlProp7.xml><?xml version="1.0" encoding="utf-8"?>
<formControlPr xmlns="http://schemas.microsoft.com/office/spreadsheetml/2009/9/main" objectType="Radio" checked="Checked" firstButton="1" fmlaLink="Uebersetzungen!$B$2" lockText="1" noThreeD="1"/>
</file>

<file path=xl/ctrlProps/ctrlProp8.xml><?xml version="1.0" encoding="utf-8"?>
<formControlPr xmlns="http://schemas.microsoft.com/office/spreadsheetml/2009/9/main" objectType="Radio" lockText="1" noThreeD="1"/>
</file>

<file path=xl/ctrlProps/ctrlProp9.xml><?xml version="1.0" encoding="utf-8"?>
<formControlPr xmlns="http://schemas.microsoft.com/office/spreadsheetml/2009/9/main" objectType="Radio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358775</xdr:colOff>
      <xdr:row>5</xdr:row>
      <xdr:rowOff>32777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96A750D4-9B79-4D70-BACA-CDDEC8063C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968875" cy="956702"/>
        </a:xfrm>
        <a:prstGeom prst="rect">
          <a:avLst/>
        </a:prstGeom>
      </xdr:spPr>
    </xdr:pic>
    <xdr:clientData/>
  </xdr:twoCellAnchor>
  <xdr:twoCellAnchor>
    <xdr:from>
      <xdr:col>4</xdr:col>
      <xdr:colOff>371475</xdr:colOff>
      <xdr:row>0</xdr:row>
      <xdr:rowOff>19050</xdr:rowOff>
    </xdr:from>
    <xdr:to>
      <xdr:col>6</xdr:col>
      <xdr:colOff>495300</xdr:colOff>
      <xdr:row>4</xdr:row>
      <xdr:rowOff>145523</xdr:rowOff>
    </xdr:to>
    <xdr:grpSp>
      <xdr:nvGrpSpPr>
        <xdr:cNvPr id="3" name="Gruppieren 2">
          <a:extLst>
            <a:ext uri="{FF2B5EF4-FFF2-40B4-BE49-F238E27FC236}">
              <a16:creationId xmlns:a16="http://schemas.microsoft.com/office/drawing/2014/main" id="{37358FA8-C16D-46E7-94D7-5E361707CE80}"/>
            </a:ext>
          </a:extLst>
        </xdr:cNvPr>
        <xdr:cNvGrpSpPr/>
      </xdr:nvGrpSpPr>
      <xdr:grpSpPr>
        <a:xfrm>
          <a:off x="6096000" y="19050"/>
          <a:ext cx="2352675" cy="888473"/>
          <a:chOff x="4991100" y="38100"/>
          <a:chExt cx="2400914" cy="888473"/>
        </a:xfrm>
        <a:solidFill>
          <a:srgbClr val="00B0F0"/>
        </a:solidFill>
      </xdr:grpSpPr>
      <xdr:sp macro="" textlink="">
        <xdr:nvSpPr>
          <xdr:cNvPr id="4" name="Rechteck 3">
            <a:extLst>
              <a:ext uri="{FF2B5EF4-FFF2-40B4-BE49-F238E27FC236}">
                <a16:creationId xmlns:a16="http://schemas.microsoft.com/office/drawing/2014/main" id="{DE7682B0-80BC-7404-6FEF-50B4F3F8392D}"/>
              </a:ext>
            </a:extLst>
          </xdr:cNvPr>
          <xdr:cNvSpPr/>
        </xdr:nvSpPr>
        <xdr:spPr>
          <a:xfrm>
            <a:off x="4991100" y="38100"/>
            <a:ext cx="2400914" cy="888473"/>
          </a:xfrm>
          <a:prstGeom prst="rect">
            <a:avLst/>
          </a:prstGeom>
          <a:grpFill/>
          <a:ln>
            <a:solidFill>
              <a:sysClr val="windowText" lastClr="000000"/>
            </a:solidFill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lang="de-CH" sz="1400" b="1">
                <a:solidFill>
                  <a:sysClr val="windowText" lastClr="000000"/>
                </a:solidFill>
              </a:rPr>
              <a:t>Sprache/Lingua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49153" name="Option Button 1" hidden="1">
                <a:extLst>
                  <a:ext uri="{63B3BB69-23CF-44E3-9099-C40C66FF867C}">
                    <a14:compatExt spid="_x0000_s49153"/>
                  </a:ext>
                  <a:ext uri="{FF2B5EF4-FFF2-40B4-BE49-F238E27FC236}">
                    <a16:creationId xmlns:a16="http://schemas.microsoft.com/office/drawing/2014/main" id="{00000000-0008-0000-0000-000001C00000}"/>
                  </a:ext>
                </a:extLst>
              </xdr:cNvPr>
              <xdr:cNvSpPr/>
            </xdr:nvSpPr>
            <xdr:spPr bwMode="auto">
              <a:xfrm>
                <a:off x="5627621" y="299412"/>
                <a:ext cx="1049702" cy="2272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Deutsch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49154" name="Option Button 2" hidden="1">
                <a:extLst>
                  <a:ext uri="{63B3BB69-23CF-44E3-9099-C40C66FF867C}">
                    <a14:compatExt spid="_x0000_s49154"/>
                  </a:ext>
                  <a:ext uri="{FF2B5EF4-FFF2-40B4-BE49-F238E27FC236}">
                    <a16:creationId xmlns:a16="http://schemas.microsoft.com/office/drawing/2014/main" id="{00000000-0008-0000-0000-000002C00000}"/>
                  </a:ext>
                </a:extLst>
              </xdr:cNvPr>
              <xdr:cNvSpPr/>
            </xdr:nvSpPr>
            <xdr:spPr bwMode="auto">
              <a:xfrm>
                <a:off x="5627621" y="485376"/>
                <a:ext cx="1407047" cy="20662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Rumantsch Grischun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49155" name="Option Button 3" hidden="1">
                <a:extLst>
                  <a:ext uri="{63B3BB69-23CF-44E3-9099-C40C66FF867C}">
                    <a14:compatExt spid="_x0000_s49155"/>
                  </a:ext>
                  <a:ext uri="{FF2B5EF4-FFF2-40B4-BE49-F238E27FC236}">
                    <a16:creationId xmlns:a16="http://schemas.microsoft.com/office/drawing/2014/main" id="{00000000-0008-0000-0000-000003C00000}"/>
                  </a:ext>
                </a:extLst>
              </xdr:cNvPr>
              <xdr:cNvSpPr/>
            </xdr:nvSpPr>
            <xdr:spPr bwMode="auto">
              <a:xfrm>
                <a:off x="5627621" y="650673"/>
                <a:ext cx="1049702" cy="2272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Italiano</a:t>
                </a:r>
              </a:p>
            </xdr:txBody>
          </xdr:sp>
        </mc:Choice>
        <mc:Fallback/>
      </mc:AlternateContent>
    </xdr:grp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358775</xdr:colOff>
      <xdr:row>5</xdr:row>
      <xdr:rowOff>32777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968875" cy="956702"/>
        </a:xfrm>
        <a:prstGeom prst="rect">
          <a:avLst/>
        </a:prstGeom>
      </xdr:spPr>
    </xdr:pic>
    <xdr:clientData/>
  </xdr:twoCellAnchor>
  <xdr:twoCellAnchor>
    <xdr:from>
      <xdr:col>4</xdr:col>
      <xdr:colOff>371475</xdr:colOff>
      <xdr:row>0</xdr:row>
      <xdr:rowOff>19050</xdr:rowOff>
    </xdr:from>
    <xdr:to>
      <xdr:col>6</xdr:col>
      <xdr:colOff>495300</xdr:colOff>
      <xdr:row>4</xdr:row>
      <xdr:rowOff>145523</xdr:rowOff>
    </xdr:to>
    <xdr:grpSp>
      <xdr:nvGrpSpPr>
        <xdr:cNvPr id="3" name="Gruppieren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6096000" y="19050"/>
          <a:ext cx="2352675" cy="888473"/>
          <a:chOff x="4991100" y="38100"/>
          <a:chExt cx="2400914" cy="888473"/>
        </a:xfrm>
        <a:solidFill>
          <a:srgbClr val="00B0F0"/>
        </a:solidFill>
      </xdr:grpSpPr>
      <xdr:sp macro="" textlink="">
        <xdr:nvSpPr>
          <xdr:cNvPr id="4" name="Rechteck 3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/>
        </xdr:nvSpPr>
        <xdr:spPr>
          <a:xfrm>
            <a:off x="4991100" y="38100"/>
            <a:ext cx="2400914" cy="888473"/>
          </a:xfrm>
          <a:prstGeom prst="rect">
            <a:avLst/>
          </a:prstGeom>
          <a:grpFill/>
          <a:ln>
            <a:solidFill>
              <a:sysClr val="windowText" lastClr="000000"/>
            </a:solidFill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lang="de-CH" sz="1400" b="1">
                <a:solidFill>
                  <a:sysClr val="windowText" lastClr="000000"/>
                </a:solidFill>
              </a:rPr>
              <a:t>Sprache/Lingua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32769" name="Option Button 1" hidden="1">
                <a:extLst>
                  <a:ext uri="{63B3BB69-23CF-44E3-9099-C40C66FF867C}">
                    <a14:compatExt spid="_x0000_s32769"/>
                  </a:ext>
                  <a:ext uri="{FF2B5EF4-FFF2-40B4-BE49-F238E27FC236}">
                    <a16:creationId xmlns:a16="http://schemas.microsoft.com/office/drawing/2014/main" id="{00000000-0008-0000-0900-000001800000}"/>
                  </a:ext>
                </a:extLst>
              </xdr:cNvPr>
              <xdr:cNvSpPr/>
            </xdr:nvSpPr>
            <xdr:spPr bwMode="auto">
              <a:xfrm>
                <a:off x="5627621" y="299412"/>
                <a:ext cx="1049702" cy="2272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Deutsch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32770" name="Option Button 2" hidden="1">
                <a:extLst>
                  <a:ext uri="{63B3BB69-23CF-44E3-9099-C40C66FF867C}">
                    <a14:compatExt spid="_x0000_s32770"/>
                  </a:ext>
                  <a:ext uri="{FF2B5EF4-FFF2-40B4-BE49-F238E27FC236}">
                    <a16:creationId xmlns:a16="http://schemas.microsoft.com/office/drawing/2014/main" id="{00000000-0008-0000-0900-000002800000}"/>
                  </a:ext>
                </a:extLst>
              </xdr:cNvPr>
              <xdr:cNvSpPr/>
            </xdr:nvSpPr>
            <xdr:spPr bwMode="auto">
              <a:xfrm>
                <a:off x="5627621" y="485376"/>
                <a:ext cx="1407047" cy="20662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Rumantsch Grischun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32771" name="Option Button 3" hidden="1">
                <a:extLst>
                  <a:ext uri="{63B3BB69-23CF-44E3-9099-C40C66FF867C}">
                    <a14:compatExt spid="_x0000_s32771"/>
                  </a:ext>
                  <a:ext uri="{FF2B5EF4-FFF2-40B4-BE49-F238E27FC236}">
                    <a16:creationId xmlns:a16="http://schemas.microsoft.com/office/drawing/2014/main" id="{00000000-0008-0000-0900-000003800000}"/>
                  </a:ext>
                </a:extLst>
              </xdr:cNvPr>
              <xdr:cNvSpPr/>
            </xdr:nvSpPr>
            <xdr:spPr bwMode="auto">
              <a:xfrm>
                <a:off x="5627621" y="650673"/>
                <a:ext cx="1049702" cy="2272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Italiano</a:t>
                </a:r>
              </a:p>
            </xdr:txBody>
          </xdr:sp>
        </mc:Choice>
        <mc:Fallback/>
      </mc:AlternateContent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358775</xdr:colOff>
      <xdr:row>5</xdr:row>
      <xdr:rowOff>32777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968875" cy="956702"/>
        </a:xfrm>
        <a:prstGeom prst="rect">
          <a:avLst/>
        </a:prstGeom>
      </xdr:spPr>
    </xdr:pic>
    <xdr:clientData/>
  </xdr:twoCellAnchor>
  <xdr:twoCellAnchor>
    <xdr:from>
      <xdr:col>4</xdr:col>
      <xdr:colOff>371475</xdr:colOff>
      <xdr:row>0</xdr:row>
      <xdr:rowOff>19050</xdr:rowOff>
    </xdr:from>
    <xdr:to>
      <xdr:col>6</xdr:col>
      <xdr:colOff>495300</xdr:colOff>
      <xdr:row>4</xdr:row>
      <xdr:rowOff>145523</xdr:rowOff>
    </xdr:to>
    <xdr:grpSp>
      <xdr:nvGrpSpPr>
        <xdr:cNvPr id="3" name="Gruppieren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6096000" y="19050"/>
          <a:ext cx="2352675" cy="888473"/>
          <a:chOff x="4991100" y="38100"/>
          <a:chExt cx="2400914" cy="888473"/>
        </a:xfrm>
        <a:solidFill>
          <a:srgbClr val="00B0F0"/>
        </a:solidFill>
      </xdr:grpSpPr>
      <xdr:sp macro="" textlink="">
        <xdr:nvSpPr>
          <xdr:cNvPr id="4" name="Rechteck 3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/>
        </xdr:nvSpPr>
        <xdr:spPr>
          <a:xfrm>
            <a:off x="4991100" y="38100"/>
            <a:ext cx="2400914" cy="888473"/>
          </a:xfrm>
          <a:prstGeom prst="rect">
            <a:avLst/>
          </a:prstGeom>
          <a:grpFill/>
          <a:ln>
            <a:solidFill>
              <a:sysClr val="windowText" lastClr="000000"/>
            </a:solidFill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lang="de-CH" sz="1400" b="1">
                <a:solidFill>
                  <a:sysClr val="windowText" lastClr="000000"/>
                </a:solidFill>
              </a:rPr>
              <a:t>Sprache/Lingua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33793" name="Option Button 1" hidden="1">
                <a:extLst>
                  <a:ext uri="{63B3BB69-23CF-44E3-9099-C40C66FF867C}">
                    <a14:compatExt spid="_x0000_s33793"/>
                  </a:ext>
                  <a:ext uri="{FF2B5EF4-FFF2-40B4-BE49-F238E27FC236}">
                    <a16:creationId xmlns:a16="http://schemas.microsoft.com/office/drawing/2014/main" id="{00000000-0008-0000-0A00-000001840000}"/>
                  </a:ext>
                </a:extLst>
              </xdr:cNvPr>
              <xdr:cNvSpPr/>
            </xdr:nvSpPr>
            <xdr:spPr bwMode="auto">
              <a:xfrm>
                <a:off x="5627621" y="299412"/>
                <a:ext cx="1049702" cy="2272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Deutsch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33794" name="Option Button 2" hidden="1">
                <a:extLst>
                  <a:ext uri="{63B3BB69-23CF-44E3-9099-C40C66FF867C}">
                    <a14:compatExt spid="_x0000_s33794"/>
                  </a:ext>
                  <a:ext uri="{FF2B5EF4-FFF2-40B4-BE49-F238E27FC236}">
                    <a16:creationId xmlns:a16="http://schemas.microsoft.com/office/drawing/2014/main" id="{00000000-0008-0000-0A00-000002840000}"/>
                  </a:ext>
                </a:extLst>
              </xdr:cNvPr>
              <xdr:cNvSpPr/>
            </xdr:nvSpPr>
            <xdr:spPr bwMode="auto">
              <a:xfrm>
                <a:off x="5627621" y="485376"/>
                <a:ext cx="1407047" cy="20662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Rumantsch Grischun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33795" name="Option Button 3" hidden="1">
                <a:extLst>
                  <a:ext uri="{63B3BB69-23CF-44E3-9099-C40C66FF867C}">
                    <a14:compatExt spid="_x0000_s33795"/>
                  </a:ext>
                  <a:ext uri="{FF2B5EF4-FFF2-40B4-BE49-F238E27FC236}">
                    <a16:creationId xmlns:a16="http://schemas.microsoft.com/office/drawing/2014/main" id="{00000000-0008-0000-0A00-000003840000}"/>
                  </a:ext>
                </a:extLst>
              </xdr:cNvPr>
              <xdr:cNvSpPr/>
            </xdr:nvSpPr>
            <xdr:spPr bwMode="auto">
              <a:xfrm>
                <a:off x="5627621" y="650673"/>
                <a:ext cx="1049702" cy="2272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Italiano</a:t>
                </a:r>
              </a:p>
            </xdr:txBody>
          </xdr:sp>
        </mc:Choice>
        <mc:Fallback/>
      </mc:AlternateContent>
    </xdr:grp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358775</xdr:colOff>
      <xdr:row>5</xdr:row>
      <xdr:rowOff>32777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968875" cy="956702"/>
        </a:xfrm>
        <a:prstGeom prst="rect">
          <a:avLst/>
        </a:prstGeom>
      </xdr:spPr>
    </xdr:pic>
    <xdr:clientData/>
  </xdr:twoCellAnchor>
  <xdr:twoCellAnchor>
    <xdr:from>
      <xdr:col>4</xdr:col>
      <xdr:colOff>371475</xdr:colOff>
      <xdr:row>0</xdr:row>
      <xdr:rowOff>19050</xdr:rowOff>
    </xdr:from>
    <xdr:to>
      <xdr:col>6</xdr:col>
      <xdr:colOff>495300</xdr:colOff>
      <xdr:row>4</xdr:row>
      <xdr:rowOff>145523</xdr:rowOff>
    </xdr:to>
    <xdr:grpSp>
      <xdr:nvGrpSpPr>
        <xdr:cNvPr id="3" name="Gruppieren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6096000" y="19050"/>
          <a:ext cx="2352675" cy="888473"/>
          <a:chOff x="4991100" y="38100"/>
          <a:chExt cx="2400914" cy="888473"/>
        </a:xfrm>
        <a:solidFill>
          <a:srgbClr val="00B0F0"/>
        </a:solidFill>
      </xdr:grpSpPr>
      <xdr:sp macro="" textlink="">
        <xdr:nvSpPr>
          <xdr:cNvPr id="4" name="Rechteck 3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/>
        </xdr:nvSpPr>
        <xdr:spPr>
          <a:xfrm>
            <a:off x="4991100" y="38100"/>
            <a:ext cx="2400914" cy="888473"/>
          </a:xfrm>
          <a:prstGeom prst="rect">
            <a:avLst/>
          </a:prstGeom>
          <a:grpFill/>
          <a:ln>
            <a:solidFill>
              <a:sysClr val="windowText" lastClr="000000"/>
            </a:solidFill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lang="de-CH" sz="1400" b="1">
                <a:solidFill>
                  <a:sysClr val="windowText" lastClr="000000"/>
                </a:solidFill>
              </a:rPr>
              <a:t>Sprache/Lingua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34817" name="Option Button 1" hidden="1">
                <a:extLst>
                  <a:ext uri="{63B3BB69-23CF-44E3-9099-C40C66FF867C}">
                    <a14:compatExt spid="_x0000_s34817"/>
                  </a:ext>
                  <a:ext uri="{FF2B5EF4-FFF2-40B4-BE49-F238E27FC236}">
                    <a16:creationId xmlns:a16="http://schemas.microsoft.com/office/drawing/2014/main" id="{00000000-0008-0000-0B00-000001880000}"/>
                  </a:ext>
                </a:extLst>
              </xdr:cNvPr>
              <xdr:cNvSpPr/>
            </xdr:nvSpPr>
            <xdr:spPr bwMode="auto">
              <a:xfrm>
                <a:off x="5627621" y="299412"/>
                <a:ext cx="1049702" cy="2272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Deutsch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34818" name="Option Button 2" hidden="1">
                <a:extLst>
                  <a:ext uri="{63B3BB69-23CF-44E3-9099-C40C66FF867C}">
                    <a14:compatExt spid="_x0000_s34818"/>
                  </a:ext>
                  <a:ext uri="{FF2B5EF4-FFF2-40B4-BE49-F238E27FC236}">
                    <a16:creationId xmlns:a16="http://schemas.microsoft.com/office/drawing/2014/main" id="{00000000-0008-0000-0B00-000002880000}"/>
                  </a:ext>
                </a:extLst>
              </xdr:cNvPr>
              <xdr:cNvSpPr/>
            </xdr:nvSpPr>
            <xdr:spPr bwMode="auto">
              <a:xfrm>
                <a:off x="5627621" y="485376"/>
                <a:ext cx="1407047" cy="20662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Rumantsch Grischun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34819" name="Option Button 3" hidden="1">
                <a:extLst>
                  <a:ext uri="{63B3BB69-23CF-44E3-9099-C40C66FF867C}">
                    <a14:compatExt spid="_x0000_s34819"/>
                  </a:ext>
                  <a:ext uri="{FF2B5EF4-FFF2-40B4-BE49-F238E27FC236}">
                    <a16:creationId xmlns:a16="http://schemas.microsoft.com/office/drawing/2014/main" id="{00000000-0008-0000-0B00-000003880000}"/>
                  </a:ext>
                </a:extLst>
              </xdr:cNvPr>
              <xdr:cNvSpPr/>
            </xdr:nvSpPr>
            <xdr:spPr bwMode="auto">
              <a:xfrm>
                <a:off x="5627621" y="650673"/>
                <a:ext cx="1049702" cy="2272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Italiano</a:t>
                </a:r>
              </a:p>
            </xdr:txBody>
          </xdr:sp>
        </mc:Choice>
        <mc:Fallback/>
      </mc:AlternateContent>
    </xdr:grp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358775</xdr:colOff>
      <xdr:row>5</xdr:row>
      <xdr:rowOff>32777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968875" cy="956702"/>
        </a:xfrm>
        <a:prstGeom prst="rect">
          <a:avLst/>
        </a:prstGeom>
      </xdr:spPr>
    </xdr:pic>
    <xdr:clientData/>
  </xdr:twoCellAnchor>
  <xdr:twoCellAnchor>
    <xdr:from>
      <xdr:col>4</xdr:col>
      <xdr:colOff>371475</xdr:colOff>
      <xdr:row>0</xdr:row>
      <xdr:rowOff>19050</xdr:rowOff>
    </xdr:from>
    <xdr:to>
      <xdr:col>6</xdr:col>
      <xdr:colOff>495300</xdr:colOff>
      <xdr:row>4</xdr:row>
      <xdr:rowOff>145523</xdr:rowOff>
    </xdr:to>
    <xdr:grpSp>
      <xdr:nvGrpSpPr>
        <xdr:cNvPr id="3" name="Gruppieren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6096000" y="19050"/>
          <a:ext cx="2352675" cy="888473"/>
          <a:chOff x="4991100" y="38100"/>
          <a:chExt cx="2400914" cy="888473"/>
        </a:xfrm>
        <a:solidFill>
          <a:srgbClr val="00B0F0"/>
        </a:solidFill>
      </xdr:grpSpPr>
      <xdr:sp macro="" textlink="">
        <xdr:nvSpPr>
          <xdr:cNvPr id="4" name="Rechteck 3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/>
        </xdr:nvSpPr>
        <xdr:spPr>
          <a:xfrm>
            <a:off x="4991100" y="38100"/>
            <a:ext cx="2400914" cy="888473"/>
          </a:xfrm>
          <a:prstGeom prst="rect">
            <a:avLst/>
          </a:prstGeom>
          <a:grpFill/>
          <a:ln>
            <a:solidFill>
              <a:sysClr val="windowText" lastClr="000000"/>
            </a:solidFill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lang="de-CH" sz="1400" b="1">
                <a:solidFill>
                  <a:sysClr val="windowText" lastClr="000000"/>
                </a:solidFill>
              </a:rPr>
              <a:t>Sprache/Lingua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35841" name="Option Button 1" hidden="1">
                <a:extLst>
                  <a:ext uri="{63B3BB69-23CF-44E3-9099-C40C66FF867C}">
                    <a14:compatExt spid="_x0000_s35841"/>
                  </a:ext>
                  <a:ext uri="{FF2B5EF4-FFF2-40B4-BE49-F238E27FC236}">
                    <a16:creationId xmlns:a16="http://schemas.microsoft.com/office/drawing/2014/main" id="{00000000-0008-0000-0C00-0000018C0000}"/>
                  </a:ext>
                </a:extLst>
              </xdr:cNvPr>
              <xdr:cNvSpPr/>
            </xdr:nvSpPr>
            <xdr:spPr bwMode="auto">
              <a:xfrm>
                <a:off x="5627621" y="299412"/>
                <a:ext cx="1049702" cy="2272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Deutsch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35842" name="Option Button 2" hidden="1">
                <a:extLst>
                  <a:ext uri="{63B3BB69-23CF-44E3-9099-C40C66FF867C}">
                    <a14:compatExt spid="_x0000_s35842"/>
                  </a:ext>
                  <a:ext uri="{FF2B5EF4-FFF2-40B4-BE49-F238E27FC236}">
                    <a16:creationId xmlns:a16="http://schemas.microsoft.com/office/drawing/2014/main" id="{00000000-0008-0000-0C00-0000028C0000}"/>
                  </a:ext>
                </a:extLst>
              </xdr:cNvPr>
              <xdr:cNvSpPr/>
            </xdr:nvSpPr>
            <xdr:spPr bwMode="auto">
              <a:xfrm>
                <a:off x="5627621" y="485376"/>
                <a:ext cx="1407047" cy="20662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Rumantsch Grischun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35843" name="Option Button 3" hidden="1">
                <a:extLst>
                  <a:ext uri="{63B3BB69-23CF-44E3-9099-C40C66FF867C}">
                    <a14:compatExt spid="_x0000_s35843"/>
                  </a:ext>
                  <a:ext uri="{FF2B5EF4-FFF2-40B4-BE49-F238E27FC236}">
                    <a16:creationId xmlns:a16="http://schemas.microsoft.com/office/drawing/2014/main" id="{00000000-0008-0000-0C00-0000038C0000}"/>
                  </a:ext>
                </a:extLst>
              </xdr:cNvPr>
              <xdr:cNvSpPr/>
            </xdr:nvSpPr>
            <xdr:spPr bwMode="auto">
              <a:xfrm>
                <a:off x="5627621" y="650673"/>
                <a:ext cx="1049702" cy="2272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Italiano</a:t>
                </a:r>
              </a:p>
            </xdr:txBody>
          </xdr:sp>
        </mc:Choice>
        <mc:Fallback/>
      </mc:AlternateContent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358775</xdr:colOff>
      <xdr:row>5</xdr:row>
      <xdr:rowOff>32777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968875" cy="956702"/>
        </a:xfrm>
        <a:prstGeom prst="rect">
          <a:avLst/>
        </a:prstGeom>
      </xdr:spPr>
    </xdr:pic>
    <xdr:clientData/>
  </xdr:twoCellAnchor>
  <xdr:twoCellAnchor>
    <xdr:from>
      <xdr:col>4</xdr:col>
      <xdr:colOff>371475</xdr:colOff>
      <xdr:row>0</xdr:row>
      <xdr:rowOff>19050</xdr:rowOff>
    </xdr:from>
    <xdr:to>
      <xdr:col>6</xdr:col>
      <xdr:colOff>495300</xdr:colOff>
      <xdr:row>4</xdr:row>
      <xdr:rowOff>145523</xdr:rowOff>
    </xdr:to>
    <xdr:grpSp>
      <xdr:nvGrpSpPr>
        <xdr:cNvPr id="3" name="Gruppieren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6096000" y="19050"/>
          <a:ext cx="2352675" cy="888473"/>
          <a:chOff x="4991100" y="38100"/>
          <a:chExt cx="2400914" cy="888473"/>
        </a:xfrm>
        <a:solidFill>
          <a:srgbClr val="00B0F0"/>
        </a:solidFill>
      </xdr:grpSpPr>
      <xdr:sp macro="" textlink="">
        <xdr:nvSpPr>
          <xdr:cNvPr id="4" name="Rechteck 3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/>
        </xdr:nvSpPr>
        <xdr:spPr>
          <a:xfrm>
            <a:off x="4991100" y="38100"/>
            <a:ext cx="2400914" cy="888473"/>
          </a:xfrm>
          <a:prstGeom prst="rect">
            <a:avLst/>
          </a:prstGeom>
          <a:grpFill/>
          <a:ln>
            <a:solidFill>
              <a:sysClr val="windowText" lastClr="000000"/>
            </a:solidFill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lang="de-CH" sz="1400" b="1">
                <a:solidFill>
                  <a:sysClr val="windowText" lastClr="000000"/>
                </a:solidFill>
              </a:rPr>
              <a:t>Sprache/Lingua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36865" name="Option Button 1" hidden="1">
                <a:extLst>
                  <a:ext uri="{63B3BB69-23CF-44E3-9099-C40C66FF867C}">
                    <a14:compatExt spid="_x0000_s36865"/>
                  </a:ext>
                  <a:ext uri="{FF2B5EF4-FFF2-40B4-BE49-F238E27FC236}">
                    <a16:creationId xmlns:a16="http://schemas.microsoft.com/office/drawing/2014/main" id="{00000000-0008-0000-0100-000001900000}"/>
                  </a:ext>
                </a:extLst>
              </xdr:cNvPr>
              <xdr:cNvSpPr/>
            </xdr:nvSpPr>
            <xdr:spPr bwMode="auto">
              <a:xfrm>
                <a:off x="5627621" y="299412"/>
                <a:ext cx="1049702" cy="2272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Deutsch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36866" name="Option Button 2" hidden="1">
                <a:extLst>
                  <a:ext uri="{63B3BB69-23CF-44E3-9099-C40C66FF867C}">
                    <a14:compatExt spid="_x0000_s36866"/>
                  </a:ext>
                  <a:ext uri="{FF2B5EF4-FFF2-40B4-BE49-F238E27FC236}">
                    <a16:creationId xmlns:a16="http://schemas.microsoft.com/office/drawing/2014/main" id="{00000000-0008-0000-0100-000002900000}"/>
                  </a:ext>
                </a:extLst>
              </xdr:cNvPr>
              <xdr:cNvSpPr/>
            </xdr:nvSpPr>
            <xdr:spPr bwMode="auto">
              <a:xfrm>
                <a:off x="5627621" y="485376"/>
                <a:ext cx="1407047" cy="20662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Rumantsch Grischun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36867" name="Option Button 3" hidden="1">
                <a:extLst>
                  <a:ext uri="{63B3BB69-23CF-44E3-9099-C40C66FF867C}">
                    <a14:compatExt spid="_x0000_s36867"/>
                  </a:ext>
                  <a:ext uri="{FF2B5EF4-FFF2-40B4-BE49-F238E27FC236}">
                    <a16:creationId xmlns:a16="http://schemas.microsoft.com/office/drawing/2014/main" id="{00000000-0008-0000-0100-000003900000}"/>
                  </a:ext>
                </a:extLst>
              </xdr:cNvPr>
              <xdr:cNvSpPr/>
            </xdr:nvSpPr>
            <xdr:spPr bwMode="auto">
              <a:xfrm>
                <a:off x="5627621" y="650673"/>
                <a:ext cx="1049702" cy="2272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Italiano</a:t>
                </a:r>
              </a:p>
            </xdr:txBody>
          </xdr:sp>
        </mc:Choice>
        <mc:Fallback/>
      </mc:AlternateContent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358775</xdr:colOff>
      <xdr:row>5</xdr:row>
      <xdr:rowOff>32777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968875" cy="956702"/>
        </a:xfrm>
        <a:prstGeom prst="rect">
          <a:avLst/>
        </a:prstGeom>
      </xdr:spPr>
    </xdr:pic>
    <xdr:clientData/>
  </xdr:twoCellAnchor>
  <xdr:twoCellAnchor>
    <xdr:from>
      <xdr:col>4</xdr:col>
      <xdr:colOff>371475</xdr:colOff>
      <xdr:row>0</xdr:row>
      <xdr:rowOff>19050</xdr:rowOff>
    </xdr:from>
    <xdr:to>
      <xdr:col>6</xdr:col>
      <xdr:colOff>495300</xdr:colOff>
      <xdr:row>4</xdr:row>
      <xdr:rowOff>145523</xdr:rowOff>
    </xdr:to>
    <xdr:grpSp>
      <xdr:nvGrpSpPr>
        <xdr:cNvPr id="4" name="Gruppieren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6096000" y="19050"/>
          <a:ext cx="2352675" cy="888473"/>
          <a:chOff x="4991100" y="38100"/>
          <a:chExt cx="2400914" cy="888473"/>
        </a:xfrm>
        <a:solidFill>
          <a:srgbClr val="00B0F0"/>
        </a:solidFill>
      </xdr:grpSpPr>
      <xdr:sp macro="" textlink="">
        <xdr:nvSpPr>
          <xdr:cNvPr id="5" name="Rechteck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/>
        </xdr:nvSpPr>
        <xdr:spPr>
          <a:xfrm>
            <a:off x="4991100" y="38100"/>
            <a:ext cx="2400914" cy="888473"/>
          </a:xfrm>
          <a:prstGeom prst="rect">
            <a:avLst/>
          </a:prstGeom>
          <a:grpFill/>
          <a:ln>
            <a:solidFill>
              <a:sysClr val="windowText" lastClr="000000"/>
            </a:solidFill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lang="de-CH" sz="1400" b="1">
                <a:solidFill>
                  <a:sysClr val="windowText" lastClr="000000"/>
                </a:solidFill>
              </a:rPr>
              <a:t>Sprache/Lingua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25" name="Option Button 1" hidden="1">
                <a:extLst>
                  <a:ext uri="{63B3BB69-23CF-44E3-9099-C40C66FF867C}">
                    <a14:compatExt spid="_x0000_s1025"/>
                  </a:ext>
                  <a:ext uri="{FF2B5EF4-FFF2-40B4-BE49-F238E27FC236}">
                    <a16:creationId xmlns:a16="http://schemas.microsoft.com/office/drawing/2014/main" id="{00000000-0008-0000-0200-000001040000}"/>
                  </a:ext>
                </a:extLst>
              </xdr:cNvPr>
              <xdr:cNvSpPr/>
            </xdr:nvSpPr>
            <xdr:spPr bwMode="auto">
              <a:xfrm>
                <a:off x="5627621" y="299412"/>
                <a:ext cx="1049702" cy="2272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Deutsch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26" name="Option Button 2" hidden="1">
                <a:extLst>
                  <a:ext uri="{63B3BB69-23CF-44E3-9099-C40C66FF867C}">
                    <a14:compatExt spid="_x0000_s1026"/>
                  </a:ext>
                  <a:ext uri="{FF2B5EF4-FFF2-40B4-BE49-F238E27FC236}">
                    <a16:creationId xmlns:a16="http://schemas.microsoft.com/office/drawing/2014/main" id="{00000000-0008-0000-0200-000002040000}"/>
                  </a:ext>
                </a:extLst>
              </xdr:cNvPr>
              <xdr:cNvSpPr/>
            </xdr:nvSpPr>
            <xdr:spPr bwMode="auto">
              <a:xfrm>
                <a:off x="5627621" y="485376"/>
                <a:ext cx="1407047" cy="20662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Rumantsch Grischun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27" name="Option Button 3" hidden="1">
                <a:extLst>
                  <a:ext uri="{63B3BB69-23CF-44E3-9099-C40C66FF867C}">
                    <a14:compatExt spid="_x0000_s1027"/>
                  </a:ext>
                  <a:ext uri="{FF2B5EF4-FFF2-40B4-BE49-F238E27FC236}">
                    <a16:creationId xmlns:a16="http://schemas.microsoft.com/office/drawing/2014/main" id="{00000000-0008-0000-0200-000003040000}"/>
                  </a:ext>
                </a:extLst>
              </xdr:cNvPr>
              <xdr:cNvSpPr/>
            </xdr:nvSpPr>
            <xdr:spPr bwMode="auto">
              <a:xfrm>
                <a:off x="5627621" y="650673"/>
                <a:ext cx="1049702" cy="2272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Italiano</a:t>
                </a:r>
              </a:p>
            </xdr:txBody>
          </xdr:sp>
        </mc:Choice>
        <mc:Fallback/>
      </mc:AlternateContent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358775</xdr:colOff>
      <xdr:row>5</xdr:row>
      <xdr:rowOff>32777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968875" cy="956702"/>
        </a:xfrm>
        <a:prstGeom prst="rect">
          <a:avLst/>
        </a:prstGeom>
      </xdr:spPr>
    </xdr:pic>
    <xdr:clientData/>
  </xdr:twoCellAnchor>
  <xdr:twoCellAnchor>
    <xdr:from>
      <xdr:col>4</xdr:col>
      <xdr:colOff>371475</xdr:colOff>
      <xdr:row>0</xdr:row>
      <xdr:rowOff>19050</xdr:rowOff>
    </xdr:from>
    <xdr:to>
      <xdr:col>6</xdr:col>
      <xdr:colOff>495300</xdr:colOff>
      <xdr:row>4</xdr:row>
      <xdr:rowOff>145523</xdr:rowOff>
    </xdr:to>
    <xdr:grpSp>
      <xdr:nvGrpSpPr>
        <xdr:cNvPr id="3" name="Gruppieren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6096000" y="19050"/>
          <a:ext cx="2352675" cy="888473"/>
          <a:chOff x="4991100" y="38100"/>
          <a:chExt cx="2400914" cy="888473"/>
        </a:xfrm>
        <a:solidFill>
          <a:srgbClr val="00B0F0"/>
        </a:solidFill>
      </xdr:grpSpPr>
      <xdr:sp macro="" textlink="">
        <xdr:nvSpPr>
          <xdr:cNvPr id="4" name="Rechteck 3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/>
        </xdr:nvSpPr>
        <xdr:spPr>
          <a:xfrm>
            <a:off x="4991100" y="38100"/>
            <a:ext cx="2400914" cy="888473"/>
          </a:xfrm>
          <a:prstGeom prst="rect">
            <a:avLst/>
          </a:prstGeom>
          <a:grpFill/>
          <a:ln>
            <a:solidFill>
              <a:sysClr val="windowText" lastClr="000000"/>
            </a:solidFill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lang="de-CH" sz="1400" b="1">
                <a:solidFill>
                  <a:sysClr val="windowText" lastClr="000000"/>
                </a:solidFill>
              </a:rPr>
              <a:t>Sprache/Lingua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7409" name="Option Button 1" hidden="1">
                <a:extLst>
                  <a:ext uri="{63B3BB69-23CF-44E3-9099-C40C66FF867C}">
                    <a14:compatExt spid="_x0000_s17409"/>
                  </a:ext>
                  <a:ext uri="{FF2B5EF4-FFF2-40B4-BE49-F238E27FC236}">
                    <a16:creationId xmlns:a16="http://schemas.microsoft.com/office/drawing/2014/main" id="{00000000-0008-0000-0300-000001440000}"/>
                  </a:ext>
                </a:extLst>
              </xdr:cNvPr>
              <xdr:cNvSpPr/>
            </xdr:nvSpPr>
            <xdr:spPr bwMode="auto">
              <a:xfrm>
                <a:off x="5627621" y="299412"/>
                <a:ext cx="1049702" cy="2272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Deutsch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7410" name="Option Button 2" hidden="1">
                <a:extLst>
                  <a:ext uri="{63B3BB69-23CF-44E3-9099-C40C66FF867C}">
                    <a14:compatExt spid="_x0000_s17410"/>
                  </a:ext>
                  <a:ext uri="{FF2B5EF4-FFF2-40B4-BE49-F238E27FC236}">
                    <a16:creationId xmlns:a16="http://schemas.microsoft.com/office/drawing/2014/main" id="{00000000-0008-0000-0300-000002440000}"/>
                  </a:ext>
                </a:extLst>
              </xdr:cNvPr>
              <xdr:cNvSpPr/>
            </xdr:nvSpPr>
            <xdr:spPr bwMode="auto">
              <a:xfrm>
                <a:off x="5627621" y="485376"/>
                <a:ext cx="1407047" cy="20662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Rumantsch Grischun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7411" name="Option Button 3" hidden="1">
                <a:extLst>
                  <a:ext uri="{63B3BB69-23CF-44E3-9099-C40C66FF867C}">
                    <a14:compatExt spid="_x0000_s17411"/>
                  </a:ext>
                  <a:ext uri="{FF2B5EF4-FFF2-40B4-BE49-F238E27FC236}">
                    <a16:creationId xmlns:a16="http://schemas.microsoft.com/office/drawing/2014/main" id="{00000000-0008-0000-0300-000003440000}"/>
                  </a:ext>
                </a:extLst>
              </xdr:cNvPr>
              <xdr:cNvSpPr/>
            </xdr:nvSpPr>
            <xdr:spPr bwMode="auto">
              <a:xfrm>
                <a:off x="5627621" y="650673"/>
                <a:ext cx="1049702" cy="2272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Italiano</a:t>
                </a:r>
              </a:p>
            </xdr:txBody>
          </xdr:sp>
        </mc:Choice>
        <mc:Fallback/>
      </mc:AlternateContent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358775</xdr:colOff>
      <xdr:row>5</xdr:row>
      <xdr:rowOff>32777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968875" cy="956702"/>
        </a:xfrm>
        <a:prstGeom prst="rect">
          <a:avLst/>
        </a:prstGeom>
      </xdr:spPr>
    </xdr:pic>
    <xdr:clientData/>
  </xdr:twoCellAnchor>
  <xdr:twoCellAnchor>
    <xdr:from>
      <xdr:col>4</xdr:col>
      <xdr:colOff>371475</xdr:colOff>
      <xdr:row>0</xdr:row>
      <xdr:rowOff>19050</xdr:rowOff>
    </xdr:from>
    <xdr:to>
      <xdr:col>6</xdr:col>
      <xdr:colOff>495300</xdr:colOff>
      <xdr:row>4</xdr:row>
      <xdr:rowOff>145523</xdr:rowOff>
    </xdr:to>
    <xdr:grpSp>
      <xdr:nvGrpSpPr>
        <xdr:cNvPr id="3" name="Gruppieren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6096000" y="19050"/>
          <a:ext cx="2352675" cy="888473"/>
          <a:chOff x="4991100" y="38100"/>
          <a:chExt cx="2400914" cy="888473"/>
        </a:xfrm>
        <a:solidFill>
          <a:srgbClr val="00B0F0"/>
        </a:solidFill>
      </xdr:grpSpPr>
      <xdr:sp macro="" textlink="">
        <xdr:nvSpPr>
          <xdr:cNvPr id="4" name="Rechteck 3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/>
        </xdr:nvSpPr>
        <xdr:spPr>
          <a:xfrm>
            <a:off x="4991100" y="38100"/>
            <a:ext cx="2400914" cy="888473"/>
          </a:xfrm>
          <a:prstGeom prst="rect">
            <a:avLst/>
          </a:prstGeom>
          <a:grpFill/>
          <a:ln>
            <a:solidFill>
              <a:sysClr val="windowText" lastClr="000000"/>
            </a:solidFill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lang="de-CH" sz="1400" b="1">
                <a:solidFill>
                  <a:sysClr val="windowText" lastClr="000000"/>
                </a:solidFill>
              </a:rPr>
              <a:t>Sprache/Lingua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27649" name="Option Button 1" hidden="1">
                <a:extLst>
                  <a:ext uri="{63B3BB69-23CF-44E3-9099-C40C66FF867C}">
                    <a14:compatExt spid="_x0000_s27649"/>
                  </a:ext>
                  <a:ext uri="{FF2B5EF4-FFF2-40B4-BE49-F238E27FC236}">
                    <a16:creationId xmlns:a16="http://schemas.microsoft.com/office/drawing/2014/main" id="{00000000-0008-0000-0400-0000016C0000}"/>
                  </a:ext>
                </a:extLst>
              </xdr:cNvPr>
              <xdr:cNvSpPr/>
            </xdr:nvSpPr>
            <xdr:spPr bwMode="auto">
              <a:xfrm>
                <a:off x="5627621" y="299412"/>
                <a:ext cx="1049702" cy="2272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Deutsch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27650" name="Option Button 2" hidden="1">
                <a:extLst>
                  <a:ext uri="{63B3BB69-23CF-44E3-9099-C40C66FF867C}">
                    <a14:compatExt spid="_x0000_s27650"/>
                  </a:ext>
                  <a:ext uri="{FF2B5EF4-FFF2-40B4-BE49-F238E27FC236}">
                    <a16:creationId xmlns:a16="http://schemas.microsoft.com/office/drawing/2014/main" id="{00000000-0008-0000-0400-0000026C0000}"/>
                  </a:ext>
                </a:extLst>
              </xdr:cNvPr>
              <xdr:cNvSpPr/>
            </xdr:nvSpPr>
            <xdr:spPr bwMode="auto">
              <a:xfrm>
                <a:off x="5627621" y="485376"/>
                <a:ext cx="1407047" cy="20662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Rumantsch Grischun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27651" name="Option Button 3" hidden="1">
                <a:extLst>
                  <a:ext uri="{63B3BB69-23CF-44E3-9099-C40C66FF867C}">
                    <a14:compatExt spid="_x0000_s27651"/>
                  </a:ext>
                  <a:ext uri="{FF2B5EF4-FFF2-40B4-BE49-F238E27FC236}">
                    <a16:creationId xmlns:a16="http://schemas.microsoft.com/office/drawing/2014/main" id="{00000000-0008-0000-0400-0000036C0000}"/>
                  </a:ext>
                </a:extLst>
              </xdr:cNvPr>
              <xdr:cNvSpPr/>
            </xdr:nvSpPr>
            <xdr:spPr bwMode="auto">
              <a:xfrm>
                <a:off x="5627621" y="650673"/>
                <a:ext cx="1049702" cy="2272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Italiano</a:t>
                </a:r>
              </a:p>
            </xdr:txBody>
          </xdr:sp>
        </mc:Choice>
        <mc:Fallback/>
      </mc:AlternateContent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358775</xdr:colOff>
      <xdr:row>5</xdr:row>
      <xdr:rowOff>32777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968875" cy="956702"/>
        </a:xfrm>
        <a:prstGeom prst="rect">
          <a:avLst/>
        </a:prstGeom>
      </xdr:spPr>
    </xdr:pic>
    <xdr:clientData/>
  </xdr:twoCellAnchor>
  <xdr:twoCellAnchor>
    <xdr:from>
      <xdr:col>4</xdr:col>
      <xdr:colOff>371475</xdr:colOff>
      <xdr:row>0</xdr:row>
      <xdr:rowOff>19050</xdr:rowOff>
    </xdr:from>
    <xdr:to>
      <xdr:col>6</xdr:col>
      <xdr:colOff>495300</xdr:colOff>
      <xdr:row>4</xdr:row>
      <xdr:rowOff>145523</xdr:rowOff>
    </xdr:to>
    <xdr:grpSp>
      <xdr:nvGrpSpPr>
        <xdr:cNvPr id="3" name="Gruppieren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6096000" y="19050"/>
          <a:ext cx="2352675" cy="888473"/>
          <a:chOff x="4991100" y="38100"/>
          <a:chExt cx="2400914" cy="888473"/>
        </a:xfrm>
        <a:solidFill>
          <a:srgbClr val="00B0F0"/>
        </a:solidFill>
      </xdr:grpSpPr>
      <xdr:sp macro="" textlink="">
        <xdr:nvSpPr>
          <xdr:cNvPr id="4" name="Rechteck 3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/>
        </xdr:nvSpPr>
        <xdr:spPr>
          <a:xfrm>
            <a:off x="4991100" y="38100"/>
            <a:ext cx="2400914" cy="888473"/>
          </a:xfrm>
          <a:prstGeom prst="rect">
            <a:avLst/>
          </a:prstGeom>
          <a:grpFill/>
          <a:ln>
            <a:solidFill>
              <a:sysClr val="windowText" lastClr="000000"/>
            </a:solidFill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lang="de-CH" sz="1400" b="1">
                <a:solidFill>
                  <a:sysClr val="windowText" lastClr="000000"/>
                </a:solidFill>
              </a:rPr>
              <a:t>Sprache/Lingua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28673" name="Option Button 1" hidden="1">
                <a:extLst>
                  <a:ext uri="{63B3BB69-23CF-44E3-9099-C40C66FF867C}">
                    <a14:compatExt spid="_x0000_s28673"/>
                  </a:ext>
                  <a:ext uri="{FF2B5EF4-FFF2-40B4-BE49-F238E27FC236}">
                    <a16:creationId xmlns:a16="http://schemas.microsoft.com/office/drawing/2014/main" id="{00000000-0008-0000-0500-000001700000}"/>
                  </a:ext>
                </a:extLst>
              </xdr:cNvPr>
              <xdr:cNvSpPr/>
            </xdr:nvSpPr>
            <xdr:spPr bwMode="auto">
              <a:xfrm>
                <a:off x="5627621" y="299412"/>
                <a:ext cx="1049702" cy="2272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Deutsch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28674" name="Option Button 2" hidden="1">
                <a:extLst>
                  <a:ext uri="{63B3BB69-23CF-44E3-9099-C40C66FF867C}">
                    <a14:compatExt spid="_x0000_s28674"/>
                  </a:ext>
                  <a:ext uri="{FF2B5EF4-FFF2-40B4-BE49-F238E27FC236}">
                    <a16:creationId xmlns:a16="http://schemas.microsoft.com/office/drawing/2014/main" id="{00000000-0008-0000-0500-000002700000}"/>
                  </a:ext>
                </a:extLst>
              </xdr:cNvPr>
              <xdr:cNvSpPr/>
            </xdr:nvSpPr>
            <xdr:spPr bwMode="auto">
              <a:xfrm>
                <a:off x="5627621" y="485376"/>
                <a:ext cx="1407047" cy="20662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Rumantsch Grischun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28675" name="Option Button 3" hidden="1">
                <a:extLst>
                  <a:ext uri="{63B3BB69-23CF-44E3-9099-C40C66FF867C}">
                    <a14:compatExt spid="_x0000_s28675"/>
                  </a:ext>
                  <a:ext uri="{FF2B5EF4-FFF2-40B4-BE49-F238E27FC236}">
                    <a16:creationId xmlns:a16="http://schemas.microsoft.com/office/drawing/2014/main" id="{00000000-0008-0000-0500-000003700000}"/>
                  </a:ext>
                </a:extLst>
              </xdr:cNvPr>
              <xdr:cNvSpPr/>
            </xdr:nvSpPr>
            <xdr:spPr bwMode="auto">
              <a:xfrm>
                <a:off x="5627621" y="650673"/>
                <a:ext cx="1049702" cy="2272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Italiano</a:t>
                </a:r>
              </a:p>
            </xdr:txBody>
          </xdr:sp>
        </mc:Choice>
        <mc:Fallback/>
      </mc:AlternateContent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358775</xdr:colOff>
      <xdr:row>5</xdr:row>
      <xdr:rowOff>32777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968875" cy="956702"/>
        </a:xfrm>
        <a:prstGeom prst="rect">
          <a:avLst/>
        </a:prstGeom>
      </xdr:spPr>
    </xdr:pic>
    <xdr:clientData/>
  </xdr:twoCellAnchor>
  <xdr:twoCellAnchor>
    <xdr:from>
      <xdr:col>4</xdr:col>
      <xdr:colOff>371475</xdr:colOff>
      <xdr:row>0</xdr:row>
      <xdr:rowOff>19050</xdr:rowOff>
    </xdr:from>
    <xdr:to>
      <xdr:col>6</xdr:col>
      <xdr:colOff>495300</xdr:colOff>
      <xdr:row>4</xdr:row>
      <xdr:rowOff>145523</xdr:rowOff>
    </xdr:to>
    <xdr:grpSp>
      <xdr:nvGrpSpPr>
        <xdr:cNvPr id="3" name="Gruppieren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6096000" y="19050"/>
          <a:ext cx="2352675" cy="888473"/>
          <a:chOff x="4991100" y="38100"/>
          <a:chExt cx="2400914" cy="888473"/>
        </a:xfrm>
        <a:solidFill>
          <a:srgbClr val="00B0F0"/>
        </a:solidFill>
      </xdr:grpSpPr>
      <xdr:sp macro="" textlink="">
        <xdr:nvSpPr>
          <xdr:cNvPr id="4" name="Rechteck 3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/>
        </xdr:nvSpPr>
        <xdr:spPr>
          <a:xfrm>
            <a:off x="4991100" y="38100"/>
            <a:ext cx="2400914" cy="888473"/>
          </a:xfrm>
          <a:prstGeom prst="rect">
            <a:avLst/>
          </a:prstGeom>
          <a:grpFill/>
          <a:ln>
            <a:solidFill>
              <a:sysClr val="windowText" lastClr="000000"/>
            </a:solidFill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lang="de-CH" sz="1400" b="1">
                <a:solidFill>
                  <a:sysClr val="windowText" lastClr="000000"/>
                </a:solidFill>
              </a:rPr>
              <a:t>Sprache/Lingua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29697" name="Option Button 1" hidden="1">
                <a:extLst>
                  <a:ext uri="{63B3BB69-23CF-44E3-9099-C40C66FF867C}">
                    <a14:compatExt spid="_x0000_s29697"/>
                  </a:ext>
                  <a:ext uri="{FF2B5EF4-FFF2-40B4-BE49-F238E27FC236}">
                    <a16:creationId xmlns:a16="http://schemas.microsoft.com/office/drawing/2014/main" id="{00000000-0008-0000-0600-000001740000}"/>
                  </a:ext>
                </a:extLst>
              </xdr:cNvPr>
              <xdr:cNvSpPr/>
            </xdr:nvSpPr>
            <xdr:spPr bwMode="auto">
              <a:xfrm>
                <a:off x="5627621" y="299412"/>
                <a:ext cx="1049702" cy="2272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Deutsch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29698" name="Option Button 2" hidden="1">
                <a:extLst>
                  <a:ext uri="{63B3BB69-23CF-44E3-9099-C40C66FF867C}">
                    <a14:compatExt spid="_x0000_s29698"/>
                  </a:ext>
                  <a:ext uri="{FF2B5EF4-FFF2-40B4-BE49-F238E27FC236}">
                    <a16:creationId xmlns:a16="http://schemas.microsoft.com/office/drawing/2014/main" id="{00000000-0008-0000-0600-000002740000}"/>
                  </a:ext>
                </a:extLst>
              </xdr:cNvPr>
              <xdr:cNvSpPr/>
            </xdr:nvSpPr>
            <xdr:spPr bwMode="auto">
              <a:xfrm>
                <a:off x="5627621" y="485376"/>
                <a:ext cx="1407047" cy="20662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Rumantsch Grischun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29699" name="Option Button 3" hidden="1">
                <a:extLst>
                  <a:ext uri="{63B3BB69-23CF-44E3-9099-C40C66FF867C}">
                    <a14:compatExt spid="_x0000_s29699"/>
                  </a:ext>
                  <a:ext uri="{FF2B5EF4-FFF2-40B4-BE49-F238E27FC236}">
                    <a16:creationId xmlns:a16="http://schemas.microsoft.com/office/drawing/2014/main" id="{00000000-0008-0000-0600-000003740000}"/>
                  </a:ext>
                </a:extLst>
              </xdr:cNvPr>
              <xdr:cNvSpPr/>
            </xdr:nvSpPr>
            <xdr:spPr bwMode="auto">
              <a:xfrm>
                <a:off x="5627621" y="650673"/>
                <a:ext cx="1049702" cy="2272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Italiano</a:t>
                </a:r>
              </a:p>
            </xdr:txBody>
          </xdr:sp>
        </mc:Choice>
        <mc:Fallback/>
      </mc:AlternateContent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358775</xdr:colOff>
      <xdr:row>5</xdr:row>
      <xdr:rowOff>32777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968875" cy="956702"/>
        </a:xfrm>
        <a:prstGeom prst="rect">
          <a:avLst/>
        </a:prstGeom>
      </xdr:spPr>
    </xdr:pic>
    <xdr:clientData/>
  </xdr:twoCellAnchor>
  <xdr:twoCellAnchor>
    <xdr:from>
      <xdr:col>4</xdr:col>
      <xdr:colOff>371475</xdr:colOff>
      <xdr:row>0</xdr:row>
      <xdr:rowOff>19050</xdr:rowOff>
    </xdr:from>
    <xdr:to>
      <xdr:col>6</xdr:col>
      <xdr:colOff>495300</xdr:colOff>
      <xdr:row>4</xdr:row>
      <xdr:rowOff>145523</xdr:rowOff>
    </xdr:to>
    <xdr:grpSp>
      <xdr:nvGrpSpPr>
        <xdr:cNvPr id="3" name="Gruppieren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6096000" y="19050"/>
          <a:ext cx="2352675" cy="888473"/>
          <a:chOff x="4991100" y="38100"/>
          <a:chExt cx="2400914" cy="888473"/>
        </a:xfrm>
        <a:solidFill>
          <a:srgbClr val="00B0F0"/>
        </a:solidFill>
      </xdr:grpSpPr>
      <xdr:sp macro="" textlink="">
        <xdr:nvSpPr>
          <xdr:cNvPr id="4" name="Rechteck 3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/>
        </xdr:nvSpPr>
        <xdr:spPr>
          <a:xfrm>
            <a:off x="4991100" y="38100"/>
            <a:ext cx="2400914" cy="888473"/>
          </a:xfrm>
          <a:prstGeom prst="rect">
            <a:avLst/>
          </a:prstGeom>
          <a:grpFill/>
          <a:ln>
            <a:solidFill>
              <a:sysClr val="windowText" lastClr="000000"/>
            </a:solidFill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lang="de-CH" sz="1400" b="1">
                <a:solidFill>
                  <a:sysClr val="windowText" lastClr="000000"/>
                </a:solidFill>
              </a:rPr>
              <a:t>Sprache/Lingua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30721" name="Option Button 1" hidden="1">
                <a:extLst>
                  <a:ext uri="{63B3BB69-23CF-44E3-9099-C40C66FF867C}">
                    <a14:compatExt spid="_x0000_s30721"/>
                  </a:ext>
                  <a:ext uri="{FF2B5EF4-FFF2-40B4-BE49-F238E27FC236}">
                    <a16:creationId xmlns:a16="http://schemas.microsoft.com/office/drawing/2014/main" id="{00000000-0008-0000-0700-000001780000}"/>
                  </a:ext>
                </a:extLst>
              </xdr:cNvPr>
              <xdr:cNvSpPr/>
            </xdr:nvSpPr>
            <xdr:spPr bwMode="auto">
              <a:xfrm>
                <a:off x="5627621" y="299412"/>
                <a:ext cx="1049702" cy="2272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Deutsch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30722" name="Option Button 2" hidden="1">
                <a:extLst>
                  <a:ext uri="{63B3BB69-23CF-44E3-9099-C40C66FF867C}">
                    <a14:compatExt spid="_x0000_s30722"/>
                  </a:ext>
                  <a:ext uri="{FF2B5EF4-FFF2-40B4-BE49-F238E27FC236}">
                    <a16:creationId xmlns:a16="http://schemas.microsoft.com/office/drawing/2014/main" id="{00000000-0008-0000-0700-000002780000}"/>
                  </a:ext>
                </a:extLst>
              </xdr:cNvPr>
              <xdr:cNvSpPr/>
            </xdr:nvSpPr>
            <xdr:spPr bwMode="auto">
              <a:xfrm>
                <a:off x="5627621" y="485376"/>
                <a:ext cx="1407047" cy="20662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Rumantsch Grischun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30723" name="Option Button 3" hidden="1">
                <a:extLst>
                  <a:ext uri="{63B3BB69-23CF-44E3-9099-C40C66FF867C}">
                    <a14:compatExt spid="_x0000_s30723"/>
                  </a:ext>
                  <a:ext uri="{FF2B5EF4-FFF2-40B4-BE49-F238E27FC236}">
                    <a16:creationId xmlns:a16="http://schemas.microsoft.com/office/drawing/2014/main" id="{00000000-0008-0000-0700-000003780000}"/>
                  </a:ext>
                </a:extLst>
              </xdr:cNvPr>
              <xdr:cNvSpPr/>
            </xdr:nvSpPr>
            <xdr:spPr bwMode="auto">
              <a:xfrm>
                <a:off x="5627621" y="650673"/>
                <a:ext cx="1049702" cy="2272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Italiano</a:t>
                </a:r>
              </a:p>
            </xdr:txBody>
          </xdr:sp>
        </mc:Choice>
        <mc:Fallback/>
      </mc:AlternateContent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358775</xdr:colOff>
      <xdr:row>5</xdr:row>
      <xdr:rowOff>32777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968875" cy="956702"/>
        </a:xfrm>
        <a:prstGeom prst="rect">
          <a:avLst/>
        </a:prstGeom>
      </xdr:spPr>
    </xdr:pic>
    <xdr:clientData/>
  </xdr:twoCellAnchor>
  <xdr:twoCellAnchor>
    <xdr:from>
      <xdr:col>4</xdr:col>
      <xdr:colOff>371475</xdr:colOff>
      <xdr:row>0</xdr:row>
      <xdr:rowOff>19050</xdr:rowOff>
    </xdr:from>
    <xdr:to>
      <xdr:col>6</xdr:col>
      <xdr:colOff>495300</xdr:colOff>
      <xdr:row>4</xdr:row>
      <xdr:rowOff>145523</xdr:rowOff>
    </xdr:to>
    <xdr:grpSp>
      <xdr:nvGrpSpPr>
        <xdr:cNvPr id="3" name="Gruppieren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6096000" y="19050"/>
          <a:ext cx="2352675" cy="888473"/>
          <a:chOff x="4991100" y="38100"/>
          <a:chExt cx="2400914" cy="888473"/>
        </a:xfrm>
        <a:solidFill>
          <a:srgbClr val="00B0F0"/>
        </a:solidFill>
      </xdr:grpSpPr>
      <xdr:sp macro="" textlink="">
        <xdr:nvSpPr>
          <xdr:cNvPr id="4" name="Rechteck 3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/>
        </xdr:nvSpPr>
        <xdr:spPr>
          <a:xfrm>
            <a:off x="4991100" y="38100"/>
            <a:ext cx="2400914" cy="888473"/>
          </a:xfrm>
          <a:prstGeom prst="rect">
            <a:avLst/>
          </a:prstGeom>
          <a:grpFill/>
          <a:ln>
            <a:solidFill>
              <a:sysClr val="windowText" lastClr="000000"/>
            </a:solidFill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lang="de-CH" sz="1400" b="1">
                <a:solidFill>
                  <a:sysClr val="windowText" lastClr="000000"/>
                </a:solidFill>
              </a:rPr>
              <a:t>Sprache/Lingua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31745" name="Option Button 1" hidden="1">
                <a:extLst>
                  <a:ext uri="{63B3BB69-23CF-44E3-9099-C40C66FF867C}">
                    <a14:compatExt spid="_x0000_s31745"/>
                  </a:ext>
                  <a:ext uri="{FF2B5EF4-FFF2-40B4-BE49-F238E27FC236}">
                    <a16:creationId xmlns:a16="http://schemas.microsoft.com/office/drawing/2014/main" id="{00000000-0008-0000-0800-0000017C0000}"/>
                  </a:ext>
                </a:extLst>
              </xdr:cNvPr>
              <xdr:cNvSpPr/>
            </xdr:nvSpPr>
            <xdr:spPr bwMode="auto">
              <a:xfrm>
                <a:off x="5627621" y="299412"/>
                <a:ext cx="1049702" cy="2272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Deutsch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31746" name="Option Button 2" hidden="1">
                <a:extLst>
                  <a:ext uri="{63B3BB69-23CF-44E3-9099-C40C66FF867C}">
                    <a14:compatExt spid="_x0000_s31746"/>
                  </a:ext>
                  <a:ext uri="{FF2B5EF4-FFF2-40B4-BE49-F238E27FC236}">
                    <a16:creationId xmlns:a16="http://schemas.microsoft.com/office/drawing/2014/main" id="{00000000-0008-0000-0800-0000027C0000}"/>
                  </a:ext>
                </a:extLst>
              </xdr:cNvPr>
              <xdr:cNvSpPr/>
            </xdr:nvSpPr>
            <xdr:spPr bwMode="auto">
              <a:xfrm>
                <a:off x="5627621" y="485376"/>
                <a:ext cx="1407047" cy="20662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Rumantsch Grischun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31747" name="Option Button 3" hidden="1">
                <a:extLst>
                  <a:ext uri="{63B3BB69-23CF-44E3-9099-C40C66FF867C}">
                    <a14:compatExt spid="_x0000_s31747"/>
                  </a:ext>
                  <a:ext uri="{FF2B5EF4-FFF2-40B4-BE49-F238E27FC236}">
                    <a16:creationId xmlns:a16="http://schemas.microsoft.com/office/drawing/2014/main" id="{00000000-0008-0000-0800-0000037C0000}"/>
                  </a:ext>
                </a:extLst>
              </xdr:cNvPr>
              <xdr:cNvSpPr/>
            </xdr:nvSpPr>
            <xdr:spPr bwMode="auto">
              <a:xfrm>
                <a:off x="5627621" y="650673"/>
                <a:ext cx="1049702" cy="2272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Italiano</a:t>
                </a:r>
              </a:p>
            </xdr:txBody>
          </xdr:sp>
        </mc:Choice>
        <mc:Fallback/>
      </mc:AlternateContent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6" Type="http://schemas.openxmlformats.org/officeDocument/2006/relationships/ctrlProp" Target="../ctrlProps/ctrlProp30.xml"/><Relationship Id="rId5" Type="http://schemas.openxmlformats.org/officeDocument/2006/relationships/ctrlProp" Target="../ctrlProps/ctrlProp29.xml"/><Relationship Id="rId4" Type="http://schemas.openxmlformats.org/officeDocument/2006/relationships/ctrlProp" Target="../ctrlProps/ctrlProp28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6" Type="http://schemas.openxmlformats.org/officeDocument/2006/relationships/ctrlProp" Target="../ctrlProps/ctrlProp33.xml"/><Relationship Id="rId5" Type="http://schemas.openxmlformats.org/officeDocument/2006/relationships/ctrlProp" Target="../ctrlProps/ctrlProp32.xml"/><Relationship Id="rId4" Type="http://schemas.openxmlformats.org/officeDocument/2006/relationships/ctrlProp" Target="../ctrlProps/ctrlProp3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6" Type="http://schemas.openxmlformats.org/officeDocument/2006/relationships/ctrlProp" Target="../ctrlProps/ctrlProp36.xml"/><Relationship Id="rId5" Type="http://schemas.openxmlformats.org/officeDocument/2006/relationships/ctrlProp" Target="../ctrlProps/ctrlProp35.xml"/><Relationship Id="rId4" Type="http://schemas.openxmlformats.org/officeDocument/2006/relationships/ctrlProp" Target="../ctrlProps/ctrlProp34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Relationship Id="rId6" Type="http://schemas.openxmlformats.org/officeDocument/2006/relationships/ctrlProp" Target="../ctrlProps/ctrlProp39.xml"/><Relationship Id="rId5" Type="http://schemas.openxmlformats.org/officeDocument/2006/relationships/ctrlProp" Target="../ctrlProps/ctrlProp38.xml"/><Relationship Id="rId4" Type="http://schemas.openxmlformats.org/officeDocument/2006/relationships/ctrlProp" Target="../ctrlProps/ctrlProp37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6.xml"/><Relationship Id="rId5" Type="http://schemas.openxmlformats.org/officeDocument/2006/relationships/ctrlProp" Target="../ctrlProps/ctrlProp5.xml"/><Relationship Id="rId4" Type="http://schemas.openxmlformats.org/officeDocument/2006/relationships/ctrlProp" Target="../ctrlProps/ctrlProp4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9.xml"/><Relationship Id="rId5" Type="http://schemas.openxmlformats.org/officeDocument/2006/relationships/ctrlProp" Target="../ctrlProps/ctrlProp8.xml"/><Relationship Id="rId4" Type="http://schemas.openxmlformats.org/officeDocument/2006/relationships/ctrlProp" Target="../ctrlProps/ctrlProp7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12.xml"/><Relationship Id="rId5" Type="http://schemas.openxmlformats.org/officeDocument/2006/relationships/ctrlProp" Target="../ctrlProps/ctrlProp11.xml"/><Relationship Id="rId4" Type="http://schemas.openxmlformats.org/officeDocument/2006/relationships/ctrlProp" Target="../ctrlProps/ctrlProp10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15.xml"/><Relationship Id="rId5" Type="http://schemas.openxmlformats.org/officeDocument/2006/relationships/ctrlProp" Target="../ctrlProps/ctrlProp14.xml"/><Relationship Id="rId4" Type="http://schemas.openxmlformats.org/officeDocument/2006/relationships/ctrlProp" Target="../ctrlProps/ctrlProp1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6" Type="http://schemas.openxmlformats.org/officeDocument/2006/relationships/ctrlProp" Target="../ctrlProps/ctrlProp18.xml"/><Relationship Id="rId5" Type="http://schemas.openxmlformats.org/officeDocument/2006/relationships/ctrlProp" Target="../ctrlProps/ctrlProp17.xml"/><Relationship Id="rId4" Type="http://schemas.openxmlformats.org/officeDocument/2006/relationships/ctrlProp" Target="../ctrlProps/ctrlProp1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6" Type="http://schemas.openxmlformats.org/officeDocument/2006/relationships/ctrlProp" Target="../ctrlProps/ctrlProp21.xml"/><Relationship Id="rId5" Type="http://schemas.openxmlformats.org/officeDocument/2006/relationships/ctrlProp" Target="../ctrlProps/ctrlProp20.xml"/><Relationship Id="rId4" Type="http://schemas.openxmlformats.org/officeDocument/2006/relationships/ctrlProp" Target="../ctrlProps/ctrlProp19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6" Type="http://schemas.openxmlformats.org/officeDocument/2006/relationships/ctrlProp" Target="../ctrlProps/ctrlProp24.xml"/><Relationship Id="rId5" Type="http://schemas.openxmlformats.org/officeDocument/2006/relationships/ctrlProp" Target="../ctrlProps/ctrlProp23.xml"/><Relationship Id="rId4" Type="http://schemas.openxmlformats.org/officeDocument/2006/relationships/ctrlProp" Target="../ctrlProps/ctrlProp22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6" Type="http://schemas.openxmlformats.org/officeDocument/2006/relationships/ctrlProp" Target="../ctrlProps/ctrlProp27.xml"/><Relationship Id="rId5" Type="http://schemas.openxmlformats.org/officeDocument/2006/relationships/ctrlProp" Target="../ctrlProps/ctrlProp26.xml"/><Relationship Id="rId4" Type="http://schemas.openxmlformats.org/officeDocument/2006/relationships/ctrlProp" Target="../ctrlProps/ctrlProp2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3EA098-CF2A-450C-886B-ABE7FBC750F2}">
  <dimension ref="A1:M133"/>
  <sheetViews>
    <sheetView tabSelected="1" zoomScaleNormal="100" workbookViewId="0"/>
  </sheetViews>
  <sheetFormatPr baseColWidth="10" defaultRowHeight="12.75" x14ac:dyDescent="0.2"/>
  <cols>
    <col min="1" max="1" width="35.7109375" style="10" customWidth="1"/>
    <col min="2" max="11" width="16.7109375" style="10" customWidth="1"/>
    <col min="12" max="12" width="16.7109375" style="22" customWidth="1"/>
    <col min="13" max="13" width="16.7109375" style="10" customWidth="1"/>
    <col min="14" max="16384" width="11.42578125" style="10"/>
  </cols>
  <sheetData>
    <row r="1" spans="1:13" s="1" customFormat="1" x14ac:dyDescent="0.2">
      <c r="L1" s="2"/>
    </row>
    <row r="2" spans="1:13" s="1" customFormat="1" ht="15.75" x14ac:dyDescent="0.25">
      <c r="B2" s="13"/>
      <c r="C2" s="13"/>
      <c r="D2" s="14"/>
      <c r="E2" s="14"/>
      <c r="F2" s="14"/>
      <c r="G2" s="14"/>
      <c r="H2" s="14"/>
      <c r="I2" s="14"/>
      <c r="J2" s="14"/>
      <c r="K2" s="14"/>
      <c r="L2" s="20"/>
    </row>
    <row r="3" spans="1:13" s="1" customFormat="1" ht="15.75" x14ac:dyDescent="0.25">
      <c r="B3" s="13"/>
      <c r="C3" s="13"/>
      <c r="D3" s="14"/>
      <c r="E3" s="14"/>
      <c r="F3" s="14"/>
      <c r="G3" s="14"/>
      <c r="H3" s="14"/>
      <c r="I3" s="14"/>
      <c r="J3" s="14"/>
      <c r="K3" s="14"/>
      <c r="L3" s="20"/>
    </row>
    <row r="4" spans="1:13" s="1" customFormat="1" ht="15.75" x14ac:dyDescent="0.25">
      <c r="B4" s="13"/>
      <c r="C4" s="13"/>
      <c r="D4" s="14"/>
      <c r="E4" s="14"/>
      <c r="F4" s="14"/>
      <c r="G4" s="14"/>
      <c r="H4" s="14"/>
      <c r="I4" s="14"/>
      <c r="J4" s="14"/>
      <c r="K4" s="14"/>
      <c r="L4" s="20"/>
    </row>
    <row r="5" spans="1:13" s="2" customFormat="1" x14ac:dyDescent="0.2"/>
    <row r="6" spans="1:13" s="1" customFormat="1" ht="6" customHeight="1" x14ac:dyDescent="0.2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</row>
    <row r="7" spans="1:13" s="2" customFormat="1" ht="15.75" customHeight="1" x14ac:dyDescent="0.2">
      <c r="A7" s="73" t="str">
        <f>VLOOKUP("&lt;Fachbereich&gt;",Uebersetzungen!$B$3:$E$103,Uebersetzungen!$B$2+1,FALSE)</f>
        <v>Daten &amp; Statistik</v>
      </c>
      <c r="B7" s="73"/>
      <c r="C7" s="73"/>
      <c r="D7" s="73"/>
      <c r="E7" s="73"/>
      <c r="F7" s="3"/>
      <c r="G7" s="3"/>
      <c r="H7" s="3"/>
      <c r="I7" s="3"/>
      <c r="J7" s="3"/>
      <c r="K7" s="3"/>
      <c r="L7" s="3"/>
    </row>
    <row r="8" spans="1:13" s="2" customFormat="1" ht="15.75" customHeight="1" x14ac:dyDescent="0.2">
      <c r="B8" s="70"/>
      <c r="C8" s="70"/>
      <c r="D8" s="70"/>
      <c r="E8" s="70"/>
      <c r="F8" s="3"/>
      <c r="G8" s="3"/>
      <c r="H8" s="3"/>
      <c r="I8" s="3"/>
      <c r="J8" s="3"/>
      <c r="K8" s="3"/>
      <c r="L8" s="3"/>
    </row>
    <row r="9" spans="1:13" s="2" customFormat="1" ht="15.75" customHeight="1" x14ac:dyDescent="0.25">
      <c r="A9" s="74" t="str">
        <f>VLOOKUP("&lt;Titel&gt;",Uebersetzungen!$B$3:$E$35,Uebersetzungen!$B$2+1,FALSE)</f>
        <v>Wirtschaftsstruktur der Bündner Regionen und Gemeinden</v>
      </c>
      <c r="B9" s="75"/>
      <c r="C9" s="75"/>
      <c r="D9" s="75"/>
      <c r="E9" s="75"/>
      <c r="F9" s="75"/>
      <c r="G9" s="75"/>
      <c r="H9" s="75"/>
      <c r="I9" s="75"/>
      <c r="J9" s="75"/>
      <c r="K9" s="71"/>
    </row>
    <row r="10" spans="1:13" s="5" customFormat="1" x14ac:dyDescent="0.2">
      <c r="A10" s="37" t="str">
        <f>VLOOKUP("&lt;UTitel&gt;",Uebersetzungen!$B$3:$E$103,Uebersetzungen!$B$2+1,FALSE)</f>
        <v>(Gemeindestand 2024: 101 Gemeinden)</v>
      </c>
      <c r="B10" s="38"/>
      <c r="C10" s="38"/>
      <c r="D10" s="39"/>
      <c r="E10" s="39"/>
      <c r="F10" s="39"/>
      <c r="G10" s="40"/>
      <c r="H10" s="40"/>
      <c r="I10" s="40"/>
    </row>
    <row r="11" spans="1:13" s="4" customFormat="1" ht="13.5" thickBot="1" x14ac:dyDescent="0.25">
      <c r="L11" s="21"/>
    </row>
    <row r="12" spans="1:13" s="67" customFormat="1" ht="17.25" customHeight="1" x14ac:dyDescent="0.2">
      <c r="A12" s="66"/>
      <c r="B12" s="76" t="str">
        <f>VLOOKUP("&lt;SpaltenTitel_1&gt;",Uebersetzungen!$B$3:$E$33,Uebersetzungen!$B$2+1,FALSE)</f>
        <v>Arbeitsstätten</v>
      </c>
      <c r="C12" s="77"/>
      <c r="D12" s="77"/>
      <c r="E12" s="78"/>
      <c r="F12" s="76" t="str">
        <f>VLOOKUP("&lt;SpaltenTitel_2&gt;",Uebersetzungen!$B$3:$E$33,Uebersetzungen!$B$2+1,FALSE)</f>
        <v>Beschäftigte</v>
      </c>
      <c r="G12" s="77"/>
      <c r="H12" s="77"/>
      <c r="I12" s="78"/>
      <c r="J12" s="76" t="str">
        <f>VLOOKUP("&lt;SpaltenTitel_3&gt;",Uebersetzungen!$B$3:$E$33,Uebersetzungen!$B$2+1,FALSE)</f>
        <v>Vollzeitäquivalente (VZÄ)</v>
      </c>
      <c r="K12" s="77"/>
      <c r="L12" s="77"/>
      <c r="M12" s="79"/>
    </row>
    <row r="13" spans="1:13" s="42" customFormat="1" ht="17.25" customHeight="1" x14ac:dyDescent="0.2">
      <c r="A13" s="45"/>
      <c r="B13" s="58" t="str">
        <f>VLOOKUP("&lt;SpaltenTitel_1.1&gt;",Uebersetzungen!$B$3:$E$33,Uebersetzungen!$B$2+1,FALSE)</f>
        <v>Primärer Sektor</v>
      </c>
      <c r="C13" s="46" t="str">
        <f>VLOOKUP("&lt;SpaltenTitel_1.2&gt;",Uebersetzungen!$B$3:$E$33,Uebersetzungen!$B$2+1,FALSE)</f>
        <v>Sekundärer Sektor</v>
      </c>
      <c r="D13" s="46" t="str">
        <f>VLOOKUP("&lt;SpaltenTitel_1.3&gt;",Uebersetzungen!$B$3:$E$72,Uebersetzungen!$B$2+1,FALSE)</f>
        <v>Tertiärer Sektor</v>
      </c>
      <c r="E13" s="47" t="str">
        <f>VLOOKUP("&lt;SpaltenTitel_1.4&gt;",Uebersetzungen!$B$3:$E$72,Uebersetzungen!$B$2+1,FALSE)</f>
        <v>Total</v>
      </c>
      <c r="F13" s="58" t="str">
        <f>VLOOKUP("&lt;SpaltenTitel_1.1&gt;",Uebersetzungen!$B$3:$E$33,Uebersetzungen!$B$2+1,FALSE)</f>
        <v>Primärer Sektor</v>
      </c>
      <c r="G13" s="46" t="str">
        <f>VLOOKUP("&lt;SpaltenTitel_1.2&gt;",Uebersetzungen!$B$3:$E$33,Uebersetzungen!$B$2+1,FALSE)</f>
        <v>Sekundärer Sektor</v>
      </c>
      <c r="H13" s="46" t="str">
        <f>VLOOKUP("&lt;SpaltenTitel_1.3&gt;",Uebersetzungen!$B$3:$E$72,Uebersetzungen!$B$2+1,FALSE)</f>
        <v>Tertiärer Sektor</v>
      </c>
      <c r="I13" s="47" t="str">
        <f>VLOOKUP("&lt;SpaltenTitel_1.4&gt;",Uebersetzungen!$B$3:$E$72,Uebersetzungen!$B$2+1,FALSE)</f>
        <v>Total</v>
      </c>
      <c r="J13" s="58" t="str">
        <f>VLOOKUP("&lt;SpaltenTitel_1.1&gt;",Uebersetzungen!$B$3:$E$33,Uebersetzungen!$B$2+1,FALSE)</f>
        <v>Primärer Sektor</v>
      </c>
      <c r="K13" s="46" t="str">
        <f>VLOOKUP("&lt;SpaltenTitel_1.2&gt;",Uebersetzungen!$B$3:$E$33,Uebersetzungen!$B$2+1,FALSE)</f>
        <v>Sekundärer Sektor</v>
      </c>
      <c r="L13" s="46" t="str">
        <f>VLOOKUP("&lt;SpaltenTitel_1.3&gt;",Uebersetzungen!$B$3:$E$72,Uebersetzungen!$B$2+1,FALSE)</f>
        <v>Tertiärer Sektor</v>
      </c>
      <c r="M13" s="68" t="str">
        <f>VLOOKUP("&lt;SpaltenTitel_1.4&gt;",Uebersetzungen!$B$3:$E$72,Uebersetzungen!$B$2+1,FALSE)</f>
        <v>Total</v>
      </c>
    </row>
    <row r="14" spans="1:13" x14ac:dyDescent="0.2">
      <c r="A14" s="15"/>
      <c r="B14" s="59"/>
      <c r="C14" s="48"/>
      <c r="D14" s="48"/>
      <c r="E14" s="49"/>
      <c r="F14" s="17"/>
      <c r="G14" s="48"/>
      <c r="H14" s="48"/>
      <c r="I14" s="50"/>
      <c r="J14" s="17"/>
      <c r="K14" s="17"/>
      <c r="L14" s="48"/>
      <c r="M14" s="51"/>
    </row>
    <row r="15" spans="1:13" x14ac:dyDescent="0.2">
      <c r="A15" s="57" t="str">
        <f>VLOOKUP("&lt;Zeilentitel_1&gt;",Uebersetzungen!$B$3:$E$103,Uebersetzungen!$B$2+1,FALSE)</f>
        <v>GRAUBÜNDEN</v>
      </c>
      <c r="B15" s="53">
        <v>2308</v>
      </c>
      <c r="C15" s="8">
        <v>2970</v>
      </c>
      <c r="D15" s="8">
        <v>15795</v>
      </c>
      <c r="E15" s="52">
        <v>21073</v>
      </c>
      <c r="F15" s="8">
        <v>6972</v>
      </c>
      <c r="G15" s="8">
        <v>28271</v>
      </c>
      <c r="H15" s="8">
        <v>105978</v>
      </c>
      <c r="I15" s="52">
        <v>141221</v>
      </c>
      <c r="J15" s="8">
        <v>4572.12</v>
      </c>
      <c r="K15" s="8">
        <v>25637.670000000002</v>
      </c>
      <c r="L15" s="8">
        <v>77508.460000000006</v>
      </c>
      <c r="M15" s="11">
        <v>107718.57</v>
      </c>
    </row>
    <row r="16" spans="1:13" x14ac:dyDescent="0.2">
      <c r="A16" s="6" t="str">
        <f>VLOOKUP("&lt;Zeilentitel_2&gt;",Uebersetzungen!$B$3:$E$103,Uebersetzungen!$B$2+1,FALSE)</f>
        <v>Region Albula</v>
      </c>
      <c r="B16" s="9"/>
      <c r="C16" s="9"/>
      <c r="D16" s="9"/>
      <c r="E16" s="54"/>
      <c r="F16" s="9"/>
      <c r="G16" s="9"/>
      <c r="H16" s="9"/>
      <c r="I16" s="54"/>
      <c r="J16" s="9"/>
      <c r="K16" s="9"/>
      <c r="L16" s="9"/>
      <c r="M16" s="12"/>
    </row>
    <row r="17" spans="1:13" x14ac:dyDescent="0.2">
      <c r="A17" s="7" t="s">
        <v>1</v>
      </c>
      <c r="B17" s="17">
        <v>33</v>
      </c>
      <c r="C17" s="17">
        <v>43</v>
      </c>
      <c r="D17" s="17">
        <v>274</v>
      </c>
      <c r="E17" s="49">
        <v>350</v>
      </c>
      <c r="F17" s="17">
        <v>79</v>
      </c>
      <c r="G17" s="17">
        <v>352</v>
      </c>
      <c r="H17" s="17">
        <v>2357</v>
      </c>
      <c r="I17" s="49">
        <v>2788</v>
      </c>
      <c r="J17" s="17">
        <v>50.69</v>
      </c>
      <c r="K17" s="17">
        <v>320.02</v>
      </c>
      <c r="L17" s="17">
        <v>1833.7200000000003</v>
      </c>
      <c r="M17" s="18">
        <v>2204.42</v>
      </c>
    </row>
    <row r="18" spans="1:13" x14ac:dyDescent="0.2">
      <c r="A18" s="7" t="s">
        <v>2</v>
      </c>
      <c r="B18" s="17">
        <v>6</v>
      </c>
      <c r="C18" s="17">
        <v>6</v>
      </c>
      <c r="D18" s="17">
        <v>46</v>
      </c>
      <c r="E18" s="49">
        <v>58</v>
      </c>
      <c r="F18" s="17">
        <v>20</v>
      </c>
      <c r="G18" s="17">
        <v>11</v>
      </c>
      <c r="H18" s="17">
        <v>163</v>
      </c>
      <c r="I18" s="49">
        <v>194</v>
      </c>
      <c r="J18" s="17">
        <v>14.81</v>
      </c>
      <c r="K18" s="17">
        <v>9.7000000000000011</v>
      </c>
      <c r="L18" s="17">
        <v>116.81</v>
      </c>
      <c r="M18" s="18">
        <v>141.31</v>
      </c>
    </row>
    <row r="19" spans="1:13" x14ac:dyDescent="0.2">
      <c r="A19" s="7" t="s">
        <v>95</v>
      </c>
      <c r="B19" s="72" t="s">
        <v>206</v>
      </c>
      <c r="C19" s="72" t="s">
        <v>206</v>
      </c>
      <c r="D19" s="17">
        <v>8</v>
      </c>
      <c r="E19" s="49">
        <v>12</v>
      </c>
      <c r="F19" s="72" t="s">
        <v>206</v>
      </c>
      <c r="G19" s="72" t="s">
        <v>206</v>
      </c>
      <c r="H19" s="17">
        <v>13</v>
      </c>
      <c r="I19" s="49">
        <v>46</v>
      </c>
      <c r="J19" s="72" t="s">
        <v>206</v>
      </c>
      <c r="K19" s="72" t="s">
        <v>206</v>
      </c>
      <c r="L19" s="17">
        <v>6.69</v>
      </c>
      <c r="M19" s="18">
        <v>36.020000000000003</v>
      </c>
    </row>
    <row r="20" spans="1:13" x14ac:dyDescent="0.2">
      <c r="A20" s="7" t="s">
        <v>3</v>
      </c>
      <c r="B20" s="17">
        <v>39</v>
      </c>
      <c r="C20" s="17">
        <v>25</v>
      </c>
      <c r="D20" s="17">
        <v>109</v>
      </c>
      <c r="E20" s="49">
        <v>173</v>
      </c>
      <c r="F20" s="17">
        <v>97</v>
      </c>
      <c r="G20" s="17">
        <v>85</v>
      </c>
      <c r="H20" s="17">
        <v>546</v>
      </c>
      <c r="I20" s="49">
        <v>728</v>
      </c>
      <c r="J20" s="17">
        <v>57.42</v>
      </c>
      <c r="K20" s="17">
        <v>69.680000000000007</v>
      </c>
      <c r="L20" s="17">
        <v>355.29999999999995</v>
      </c>
      <c r="M20" s="18">
        <v>482.38</v>
      </c>
    </row>
    <row r="21" spans="1:13" x14ac:dyDescent="0.2">
      <c r="A21" s="7" t="s">
        <v>89</v>
      </c>
      <c r="B21" s="17">
        <v>61</v>
      </c>
      <c r="C21" s="17">
        <v>61</v>
      </c>
      <c r="D21" s="17">
        <v>197</v>
      </c>
      <c r="E21" s="49">
        <v>319</v>
      </c>
      <c r="F21" s="17">
        <v>185</v>
      </c>
      <c r="G21" s="17">
        <v>364</v>
      </c>
      <c r="H21" s="17">
        <v>1014</v>
      </c>
      <c r="I21" s="49">
        <v>1563</v>
      </c>
      <c r="J21" s="17">
        <v>123.42</v>
      </c>
      <c r="K21" s="17">
        <v>328.52</v>
      </c>
      <c r="L21" s="17">
        <v>702.00000000000023</v>
      </c>
      <c r="M21" s="18">
        <v>1153.96</v>
      </c>
    </row>
    <row r="22" spans="1:13" x14ac:dyDescent="0.2">
      <c r="A22" s="7" t="s">
        <v>92</v>
      </c>
      <c r="B22" s="17">
        <v>22</v>
      </c>
      <c r="C22" s="17">
        <v>20</v>
      </c>
      <c r="D22" s="17">
        <v>77</v>
      </c>
      <c r="E22" s="49">
        <v>119</v>
      </c>
      <c r="F22" s="17">
        <v>151</v>
      </c>
      <c r="G22" s="17">
        <v>85</v>
      </c>
      <c r="H22" s="17">
        <v>339</v>
      </c>
      <c r="I22" s="49">
        <v>575</v>
      </c>
      <c r="J22" s="17">
        <v>111.6</v>
      </c>
      <c r="K22" s="17">
        <v>69.36</v>
      </c>
      <c r="L22" s="17">
        <v>230.28</v>
      </c>
      <c r="M22" s="18">
        <v>411.23</v>
      </c>
    </row>
    <row r="23" spans="1:13" x14ac:dyDescent="0.2">
      <c r="A23" s="6" t="str">
        <f>VLOOKUP("&lt;Zeilentitel_3&gt;",Uebersetzungen!$B$3:$E$103,Uebersetzungen!$B$2+1,FALSE)</f>
        <v>Region Bernina</v>
      </c>
      <c r="B23" s="9"/>
      <c r="C23" s="9"/>
      <c r="D23" s="9"/>
      <c r="E23" s="54"/>
      <c r="F23" s="9"/>
      <c r="G23" s="9"/>
      <c r="H23" s="9"/>
      <c r="I23" s="54"/>
      <c r="J23" s="9"/>
      <c r="K23" s="9"/>
      <c r="L23" s="9"/>
      <c r="M23" s="12"/>
    </row>
    <row r="24" spans="1:13" x14ac:dyDescent="0.2">
      <c r="A24" s="7" t="s">
        <v>4</v>
      </c>
      <c r="B24" s="17">
        <v>28</v>
      </c>
      <c r="C24" s="17">
        <v>33</v>
      </c>
      <c r="D24" s="17">
        <v>77</v>
      </c>
      <c r="E24" s="49">
        <v>138</v>
      </c>
      <c r="F24" s="17">
        <v>175</v>
      </c>
      <c r="G24" s="17">
        <v>458</v>
      </c>
      <c r="H24" s="17">
        <v>309</v>
      </c>
      <c r="I24" s="49">
        <v>942</v>
      </c>
      <c r="J24" s="17">
        <v>100.97</v>
      </c>
      <c r="K24" s="17">
        <v>424.53999999999996</v>
      </c>
      <c r="L24" s="17">
        <v>220.02999999999992</v>
      </c>
      <c r="M24" s="18">
        <v>745.54</v>
      </c>
    </row>
    <row r="25" spans="1:13" x14ac:dyDescent="0.2">
      <c r="A25" s="7" t="s">
        <v>5</v>
      </c>
      <c r="B25" s="17">
        <v>59</v>
      </c>
      <c r="C25" s="17">
        <v>89</v>
      </c>
      <c r="D25" s="17">
        <v>284</v>
      </c>
      <c r="E25" s="49">
        <v>432</v>
      </c>
      <c r="F25" s="17">
        <v>183</v>
      </c>
      <c r="G25" s="17">
        <v>642</v>
      </c>
      <c r="H25" s="17">
        <v>1521</v>
      </c>
      <c r="I25" s="49">
        <v>2346</v>
      </c>
      <c r="J25" s="17">
        <v>99.82</v>
      </c>
      <c r="K25" s="17">
        <v>568.02</v>
      </c>
      <c r="L25" s="17">
        <v>1009.1100000000001</v>
      </c>
      <c r="M25" s="18">
        <v>1676.92</v>
      </c>
    </row>
    <row r="26" spans="1:13" x14ac:dyDescent="0.2">
      <c r="A26" s="6" t="str">
        <f>VLOOKUP("&lt;Zeilentitel_4&gt;",Uebersetzungen!$B$3:$E$103,Uebersetzungen!$B$2+1,FALSE)</f>
        <v>Region Engiadina Bassa/Val Müstair</v>
      </c>
      <c r="B26" s="9"/>
      <c r="C26" s="9"/>
      <c r="D26" s="9"/>
      <c r="E26" s="54"/>
      <c r="F26" s="9"/>
      <c r="G26" s="9"/>
      <c r="H26" s="9"/>
      <c r="I26" s="54"/>
      <c r="J26" s="9"/>
      <c r="K26" s="9"/>
      <c r="L26" s="9"/>
      <c r="M26" s="12"/>
    </row>
    <row r="27" spans="1:13" x14ac:dyDescent="0.2">
      <c r="A27" s="7" t="s">
        <v>38</v>
      </c>
      <c r="B27" s="17">
        <v>30</v>
      </c>
      <c r="C27" s="17">
        <v>31</v>
      </c>
      <c r="D27" s="17">
        <v>129</v>
      </c>
      <c r="E27" s="49">
        <v>190</v>
      </c>
      <c r="F27" s="17">
        <v>87</v>
      </c>
      <c r="G27" s="17">
        <v>247</v>
      </c>
      <c r="H27" s="17">
        <v>676</v>
      </c>
      <c r="I27" s="49">
        <v>1010</v>
      </c>
      <c r="J27" s="17">
        <v>50.6</v>
      </c>
      <c r="K27" s="17">
        <v>219.72</v>
      </c>
      <c r="L27" s="17">
        <v>501.33999999999992</v>
      </c>
      <c r="M27" s="18">
        <v>771.67</v>
      </c>
    </row>
    <row r="28" spans="1:13" x14ac:dyDescent="0.2">
      <c r="A28" s="7" t="s">
        <v>39</v>
      </c>
      <c r="B28" s="17">
        <v>17</v>
      </c>
      <c r="C28" s="17">
        <v>10</v>
      </c>
      <c r="D28" s="17">
        <v>115</v>
      </c>
      <c r="E28" s="49">
        <v>142</v>
      </c>
      <c r="F28" s="17">
        <v>37</v>
      </c>
      <c r="G28" s="17">
        <v>49</v>
      </c>
      <c r="H28" s="17">
        <v>1095</v>
      </c>
      <c r="I28" s="49">
        <v>1181</v>
      </c>
      <c r="J28" s="17">
        <v>22.05</v>
      </c>
      <c r="K28" s="17">
        <v>45.11</v>
      </c>
      <c r="L28" s="17">
        <v>901.08000000000015</v>
      </c>
      <c r="M28" s="18">
        <v>968.25</v>
      </c>
    </row>
    <row r="29" spans="1:13" x14ac:dyDescent="0.2">
      <c r="A29" s="7" t="s">
        <v>40</v>
      </c>
      <c r="B29" s="17">
        <v>78</v>
      </c>
      <c r="C29" s="17">
        <v>70</v>
      </c>
      <c r="D29" s="17">
        <v>465</v>
      </c>
      <c r="E29" s="49">
        <v>613</v>
      </c>
      <c r="F29" s="17">
        <v>224</v>
      </c>
      <c r="G29" s="17">
        <v>551</v>
      </c>
      <c r="H29" s="17">
        <v>2614</v>
      </c>
      <c r="I29" s="49">
        <v>3389</v>
      </c>
      <c r="J29" s="17">
        <v>154.72</v>
      </c>
      <c r="K29" s="17">
        <v>491.96000000000004</v>
      </c>
      <c r="L29" s="17">
        <v>1879.44</v>
      </c>
      <c r="M29" s="18">
        <v>2526.11</v>
      </c>
    </row>
    <row r="30" spans="1:13" x14ac:dyDescent="0.2">
      <c r="A30" s="7" t="s">
        <v>41</v>
      </c>
      <c r="B30" s="17">
        <v>33</v>
      </c>
      <c r="C30" s="17">
        <v>24</v>
      </c>
      <c r="D30" s="17">
        <v>61</v>
      </c>
      <c r="E30" s="49">
        <v>118</v>
      </c>
      <c r="F30" s="17">
        <v>113</v>
      </c>
      <c r="G30" s="17">
        <v>153</v>
      </c>
      <c r="H30" s="17">
        <v>167</v>
      </c>
      <c r="I30" s="49">
        <v>433</v>
      </c>
      <c r="J30" s="17">
        <v>88.25</v>
      </c>
      <c r="K30" s="17">
        <v>136.01</v>
      </c>
      <c r="L30" s="17">
        <v>113.74999999999999</v>
      </c>
      <c r="M30" s="18">
        <v>338</v>
      </c>
    </row>
    <row r="31" spans="1:13" x14ac:dyDescent="0.2">
      <c r="A31" s="7" t="s">
        <v>60</v>
      </c>
      <c r="B31" s="17">
        <v>47</v>
      </c>
      <c r="C31" s="17">
        <v>35</v>
      </c>
      <c r="D31" s="17">
        <v>148</v>
      </c>
      <c r="E31" s="49">
        <v>230</v>
      </c>
      <c r="F31" s="17">
        <v>140</v>
      </c>
      <c r="G31" s="17">
        <v>311</v>
      </c>
      <c r="H31" s="17">
        <v>773</v>
      </c>
      <c r="I31" s="49">
        <v>1224</v>
      </c>
      <c r="J31" s="17">
        <v>84.9</v>
      </c>
      <c r="K31" s="17">
        <v>268.34999999999997</v>
      </c>
      <c r="L31" s="17">
        <v>515.38000000000011</v>
      </c>
      <c r="M31" s="18">
        <v>868.65</v>
      </c>
    </row>
    <row r="32" spans="1:13" x14ac:dyDescent="0.2">
      <c r="A32" s="6" t="str">
        <f>VLOOKUP("&lt;Zeilentitel_5&gt;",Uebersetzungen!$B$3:$E$103,Uebersetzungen!$B$2+1,FALSE)</f>
        <v>Region Imboden</v>
      </c>
      <c r="B32" s="9"/>
      <c r="C32" s="9"/>
      <c r="D32" s="9"/>
      <c r="E32" s="54"/>
      <c r="F32" s="9"/>
      <c r="G32" s="9"/>
      <c r="H32" s="9"/>
      <c r="I32" s="54"/>
      <c r="J32" s="9"/>
      <c r="K32" s="9"/>
      <c r="L32" s="9"/>
      <c r="M32" s="12"/>
    </row>
    <row r="33" spans="1:13" x14ac:dyDescent="0.2">
      <c r="A33" s="7" t="s">
        <v>31</v>
      </c>
      <c r="B33" s="17">
        <v>12</v>
      </c>
      <c r="C33" s="17">
        <v>29</v>
      </c>
      <c r="D33" s="17">
        <v>150</v>
      </c>
      <c r="E33" s="49">
        <v>191</v>
      </c>
      <c r="F33" s="17">
        <v>76</v>
      </c>
      <c r="G33" s="17">
        <v>884</v>
      </c>
      <c r="H33" s="17">
        <v>843</v>
      </c>
      <c r="I33" s="49">
        <v>1803</v>
      </c>
      <c r="J33" s="17">
        <v>59.11</v>
      </c>
      <c r="K33" s="17">
        <v>829.71</v>
      </c>
      <c r="L33" s="17">
        <v>615.64</v>
      </c>
      <c r="M33" s="18">
        <v>1504.49</v>
      </c>
    </row>
    <row r="34" spans="1:13" x14ac:dyDescent="0.2">
      <c r="A34" s="7" t="s">
        <v>32</v>
      </c>
      <c r="B34" s="17">
        <v>12</v>
      </c>
      <c r="C34" s="17">
        <v>70</v>
      </c>
      <c r="D34" s="17">
        <v>309</v>
      </c>
      <c r="E34" s="49">
        <v>391</v>
      </c>
      <c r="F34" s="17">
        <v>41</v>
      </c>
      <c r="G34" s="17">
        <v>2005</v>
      </c>
      <c r="H34" s="17">
        <v>1905</v>
      </c>
      <c r="I34" s="49">
        <v>3951</v>
      </c>
      <c r="J34" s="17">
        <v>27.46</v>
      </c>
      <c r="K34" s="17">
        <v>1882.61</v>
      </c>
      <c r="L34" s="17">
        <v>1364.9</v>
      </c>
      <c r="M34" s="18">
        <v>3274.97</v>
      </c>
    </row>
    <row r="35" spans="1:13" x14ac:dyDescent="0.2">
      <c r="A35" s="7" t="s">
        <v>33</v>
      </c>
      <c r="B35" s="17">
        <v>6</v>
      </c>
      <c r="C35" s="17">
        <v>18</v>
      </c>
      <c r="D35" s="17">
        <v>64</v>
      </c>
      <c r="E35" s="49">
        <v>88</v>
      </c>
      <c r="F35" s="17">
        <v>19</v>
      </c>
      <c r="G35" s="17">
        <v>208</v>
      </c>
      <c r="H35" s="17">
        <v>165</v>
      </c>
      <c r="I35" s="49">
        <v>392</v>
      </c>
      <c r="J35" s="17">
        <v>13.61</v>
      </c>
      <c r="K35" s="17">
        <v>196.31</v>
      </c>
      <c r="L35" s="17">
        <v>113.68999999999998</v>
      </c>
      <c r="M35" s="18">
        <v>323.63</v>
      </c>
    </row>
    <row r="36" spans="1:13" x14ac:dyDescent="0.2">
      <c r="A36" s="7" t="s">
        <v>34</v>
      </c>
      <c r="B36" s="17">
        <v>10</v>
      </c>
      <c r="C36" s="17">
        <v>31</v>
      </c>
      <c r="D36" s="17">
        <v>91</v>
      </c>
      <c r="E36" s="49">
        <v>132</v>
      </c>
      <c r="F36" s="17">
        <v>26</v>
      </c>
      <c r="G36" s="17">
        <v>237</v>
      </c>
      <c r="H36" s="17">
        <v>301</v>
      </c>
      <c r="I36" s="49">
        <v>564</v>
      </c>
      <c r="J36" s="17">
        <v>14.89</v>
      </c>
      <c r="K36" s="17">
        <v>211.03</v>
      </c>
      <c r="L36" s="17">
        <v>201.93</v>
      </c>
      <c r="M36" s="18">
        <v>427.85</v>
      </c>
    </row>
    <row r="37" spans="1:13" x14ac:dyDescent="0.2">
      <c r="A37" s="7" t="s">
        <v>35</v>
      </c>
      <c r="B37" s="17">
        <v>15</v>
      </c>
      <c r="C37" s="17">
        <v>43</v>
      </c>
      <c r="D37" s="17">
        <v>293</v>
      </c>
      <c r="E37" s="49">
        <v>351</v>
      </c>
      <c r="F37" s="17">
        <v>41</v>
      </c>
      <c r="G37" s="17">
        <v>337</v>
      </c>
      <c r="H37" s="17">
        <v>1438</v>
      </c>
      <c r="I37" s="49">
        <v>1816</v>
      </c>
      <c r="J37" s="17">
        <v>25.3</v>
      </c>
      <c r="K37" s="17">
        <v>298.21000000000004</v>
      </c>
      <c r="L37" s="17">
        <v>1082.5</v>
      </c>
      <c r="M37" s="18">
        <v>1406.04</v>
      </c>
    </row>
    <row r="38" spans="1:13" x14ac:dyDescent="0.2">
      <c r="A38" s="7" t="s">
        <v>36</v>
      </c>
      <c r="B38" s="17">
        <v>10</v>
      </c>
      <c r="C38" s="17">
        <v>18</v>
      </c>
      <c r="D38" s="17">
        <v>52</v>
      </c>
      <c r="E38" s="49">
        <v>80</v>
      </c>
      <c r="F38" s="17">
        <v>32</v>
      </c>
      <c r="G38" s="17">
        <v>118</v>
      </c>
      <c r="H38" s="17">
        <v>106</v>
      </c>
      <c r="I38" s="49">
        <v>256</v>
      </c>
      <c r="J38" s="17">
        <v>25.13</v>
      </c>
      <c r="K38" s="17">
        <v>98.34</v>
      </c>
      <c r="L38" s="17">
        <v>66.430000000000007</v>
      </c>
      <c r="M38" s="18">
        <v>189.89</v>
      </c>
    </row>
    <row r="39" spans="1:13" x14ac:dyDescent="0.2">
      <c r="A39" s="7" t="s">
        <v>37</v>
      </c>
      <c r="B39" s="17">
        <v>13</v>
      </c>
      <c r="C39" s="17">
        <v>20</v>
      </c>
      <c r="D39" s="17">
        <v>94</v>
      </c>
      <c r="E39" s="49">
        <v>127</v>
      </c>
      <c r="F39" s="17">
        <v>46</v>
      </c>
      <c r="G39" s="17">
        <v>103</v>
      </c>
      <c r="H39" s="17">
        <v>204</v>
      </c>
      <c r="I39" s="49">
        <v>353</v>
      </c>
      <c r="J39" s="17">
        <v>32.75</v>
      </c>
      <c r="K39" s="17">
        <v>93.71</v>
      </c>
      <c r="L39" s="17">
        <v>134.35999999999999</v>
      </c>
      <c r="M39" s="18">
        <v>260.81</v>
      </c>
    </row>
    <row r="40" spans="1:13" x14ac:dyDescent="0.2">
      <c r="A40" s="6" t="str">
        <f>VLOOKUP("&lt;Zeilentitel_6&gt;",Uebersetzungen!$B$3:$E$103,Uebersetzungen!$B$2+1,FALSE)</f>
        <v>Region Landquart</v>
      </c>
      <c r="B40" s="9"/>
      <c r="C40" s="9"/>
      <c r="D40" s="9"/>
      <c r="E40" s="54"/>
      <c r="F40" s="9"/>
      <c r="G40" s="9"/>
      <c r="H40" s="9"/>
      <c r="I40" s="54"/>
      <c r="J40" s="9"/>
      <c r="K40" s="9"/>
      <c r="L40" s="9"/>
      <c r="M40" s="12"/>
    </row>
    <row r="41" spans="1:13" x14ac:dyDescent="0.2">
      <c r="A41" s="7" t="s">
        <v>71</v>
      </c>
      <c r="B41" s="17">
        <v>27</v>
      </c>
      <c r="C41" s="17">
        <v>54</v>
      </c>
      <c r="D41" s="17">
        <v>139</v>
      </c>
      <c r="E41" s="49">
        <v>220</v>
      </c>
      <c r="F41" s="17">
        <v>64</v>
      </c>
      <c r="G41" s="17">
        <v>626</v>
      </c>
      <c r="H41" s="17">
        <v>484</v>
      </c>
      <c r="I41" s="49">
        <v>1174</v>
      </c>
      <c r="J41" s="17">
        <v>46.76</v>
      </c>
      <c r="K41" s="17">
        <v>573.42000000000007</v>
      </c>
      <c r="L41" s="17">
        <v>324.74</v>
      </c>
      <c r="M41" s="18">
        <v>944.95</v>
      </c>
    </row>
    <row r="42" spans="1:13" x14ac:dyDescent="0.2">
      <c r="A42" s="7" t="s">
        <v>72</v>
      </c>
      <c r="B42" s="17">
        <v>17</v>
      </c>
      <c r="C42" s="17">
        <v>41</v>
      </c>
      <c r="D42" s="17">
        <v>112</v>
      </c>
      <c r="E42" s="49">
        <v>170</v>
      </c>
      <c r="F42" s="17">
        <v>94</v>
      </c>
      <c r="G42" s="17">
        <v>368</v>
      </c>
      <c r="H42" s="17">
        <v>632</v>
      </c>
      <c r="I42" s="49">
        <v>1094</v>
      </c>
      <c r="J42" s="17">
        <v>70.12</v>
      </c>
      <c r="K42" s="17">
        <v>338.77</v>
      </c>
      <c r="L42" s="17">
        <v>444.98999999999995</v>
      </c>
      <c r="M42" s="18">
        <v>853.9</v>
      </c>
    </row>
    <row r="43" spans="1:13" x14ac:dyDescent="0.2">
      <c r="A43" s="7" t="s">
        <v>73</v>
      </c>
      <c r="B43" s="17">
        <v>24</v>
      </c>
      <c r="C43" s="17">
        <v>55</v>
      </c>
      <c r="D43" s="17">
        <v>234</v>
      </c>
      <c r="E43" s="49">
        <v>313</v>
      </c>
      <c r="F43" s="17">
        <v>78</v>
      </c>
      <c r="G43" s="17">
        <v>777</v>
      </c>
      <c r="H43" s="17">
        <v>1469</v>
      </c>
      <c r="I43" s="49">
        <v>2324</v>
      </c>
      <c r="J43" s="17">
        <v>50.63</v>
      </c>
      <c r="K43" s="17">
        <v>712.21</v>
      </c>
      <c r="L43" s="17">
        <v>1045.7199999999998</v>
      </c>
      <c r="M43" s="18">
        <v>1808.55</v>
      </c>
    </row>
    <row r="44" spans="1:13" x14ac:dyDescent="0.2">
      <c r="A44" s="7" t="s">
        <v>74</v>
      </c>
      <c r="B44" s="17">
        <v>23</v>
      </c>
      <c r="C44" s="17">
        <v>5</v>
      </c>
      <c r="D44" s="17">
        <v>56</v>
      </c>
      <c r="E44" s="49">
        <v>84</v>
      </c>
      <c r="F44" s="17">
        <v>106</v>
      </c>
      <c r="G44" s="17">
        <v>7</v>
      </c>
      <c r="H44" s="17">
        <v>327</v>
      </c>
      <c r="I44" s="49">
        <v>440</v>
      </c>
      <c r="J44" s="17">
        <v>65.540000000000006</v>
      </c>
      <c r="K44" s="17">
        <v>3.17</v>
      </c>
      <c r="L44" s="17">
        <v>223.17</v>
      </c>
      <c r="M44" s="18">
        <v>291.87</v>
      </c>
    </row>
    <row r="45" spans="1:13" x14ac:dyDescent="0.2">
      <c r="A45" s="7" t="s">
        <v>75</v>
      </c>
      <c r="B45" s="17">
        <v>32</v>
      </c>
      <c r="C45" s="17">
        <v>11</v>
      </c>
      <c r="D45" s="17">
        <v>53</v>
      </c>
      <c r="E45" s="49">
        <v>96</v>
      </c>
      <c r="F45" s="17">
        <v>106</v>
      </c>
      <c r="G45" s="17">
        <v>22</v>
      </c>
      <c r="H45" s="17">
        <v>155</v>
      </c>
      <c r="I45" s="49">
        <v>283</v>
      </c>
      <c r="J45" s="17">
        <v>72.02</v>
      </c>
      <c r="K45" s="17">
        <v>20.350000000000001</v>
      </c>
      <c r="L45" s="17">
        <v>117.60999999999999</v>
      </c>
      <c r="M45" s="18">
        <v>209.97</v>
      </c>
    </row>
    <row r="46" spans="1:13" x14ac:dyDescent="0.2">
      <c r="A46" s="7" t="s">
        <v>76</v>
      </c>
      <c r="B46" s="17">
        <v>50</v>
      </c>
      <c r="C46" s="17">
        <v>52</v>
      </c>
      <c r="D46" s="17">
        <v>229</v>
      </c>
      <c r="E46" s="49">
        <v>331</v>
      </c>
      <c r="F46" s="17">
        <v>167</v>
      </c>
      <c r="G46" s="17">
        <v>685</v>
      </c>
      <c r="H46" s="17">
        <v>1356</v>
      </c>
      <c r="I46" s="49">
        <v>2208</v>
      </c>
      <c r="J46" s="17">
        <v>117.17</v>
      </c>
      <c r="K46" s="17">
        <v>631.73</v>
      </c>
      <c r="L46" s="17">
        <v>943.39</v>
      </c>
      <c r="M46" s="18">
        <v>1692.29</v>
      </c>
    </row>
    <row r="47" spans="1:13" x14ac:dyDescent="0.2">
      <c r="A47" s="7" t="s">
        <v>77</v>
      </c>
      <c r="B47" s="17">
        <v>41</v>
      </c>
      <c r="C47" s="17">
        <v>39</v>
      </c>
      <c r="D47" s="17">
        <v>167</v>
      </c>
      <c r="E47" s="49">
        <v>247</v>
      </c>
      <c r="F47" s="17">
        <v>145</v>
      </c>
      <c r="G47" s="17">
        <v>212</v>
      </c>
      <c r="H47" s="17">
        <v>594</v>
      </c>
      <c r="I47" s="49">
        <v>951</v>
      </c>
      <c r="J47" s="17">
        <v>83.81</v>
      </c>
      <c r="K47" s="17">
        <v>193.79</v>
      </c>
      <c r="L47" s="17">
        <v>416.76000000000005</v>
      </c>
      <c r="M47" s="18">
        <v>694.38</v>
      </c>
    </row>
    <row r="48" spans="1:13" x14ac:dyDescent="0.2">
      <c r="A48" s="7" t="s">
        <v>78</v>
      </c>
      <c r="B48" s="17">
        <v>26</v>
      </c>
      <c r="C48" s="17">
        <v>108</v>
      </c>
      <c r="D48" s="17">
        <v>528</v>
      </c>
      <c r="E48" s="49">
        <v>662</v>
      </c>
      <c r="F48" s="17">
        <v>87</v>
      </c>
      <c r="G48" s="17">
        <v>2334</v>
      </c>
      <c r="H48" s="17">
        <v>3804</v>
      </c>
      <c r="I48" s="49">
        <v>6225</v>
      </c>
      <c r="J48" s="17">
        <v>54.92</v>
      </c>
      <c r="K48" s="17">
        <v>2171.0500000000002</v>
      </c>
      <c r="L48" s="17">
        <v>2908.9799999999991</v>
      </c>
      <c r="M48" s="18">
        <v>5134.9399999999996</v>
      </c>
    </row>
    <row r="49" spans="1:13" x14ac:dyDescent="0.2">
      <c r="A49" s="6" t="str">
        <f>VLOOKUP("&lt;Zeilentitel_7&gt;",Uebersetzungen!$B$3:$E$103,Uebersetzungen!$B$2+1,FALSE)</f>
        <v>Region Maloja</v>
      </c>
      <c r="B49" s="9"/>
      <c r="C49" s="9"/>
      <c r="D49" s="9"/>
      <c r="E49" s="54"/>
      <c r="F49" s="9"/>
      <c r="G49" s="9"/>
      <c r="H49" s="9"/>
      <c r="I49" s="54"/>
      <c r="J49" s="9"/>
      <c r="K49" s="9"/>
      <c r="L49" s="9"/>
      <c r="M49" s="12"/>
    </row>
    <row r="50" spans="1:13" x14ac:dyDescent="0.2">
      <c r="A50" s="7" t="s">
        <v>42</v>
      </c>
      <c r="B50" s="17">
        <v>5</v>
      </c>
      <c r="C50" s="17">
        <v>9</v>
      </c>
      <c r="D50" s="17">
        <v>55</v>
      </c>
      <c r="E50" s="49">
        <v>69</v>
      </c>
      <c r="F50" s="17">
        <v>13</v>
      </c>
      <c r="G50" s="17">
        <v>122</v>
      </c>
      <c r="H50" s="17">
        <v>210</v>
      </c>
      <c r="I50" s="49">
        <v>345</v>
      </c>
      <c r="J50" s="17">
        <v>10.6</v>
      </c>
      <c r="K50" s="17">
        <v>111.01</v>
      </c>
      <c r="L50" s="17">
        <v>158.18</v>
      </c>
      <c r="M50" s="18">
        <v>279.77999999999997</v>
      </c>
    </row>
    <row r="51" spans="1:13" x14ac:dyDescent="0.2">
      <c r="A51" s="7" t="s">
        <v>43</v>
      </c>
      <c r="B51" s="17">
        <v>7</v>
      </c>
      <c r="C51" s="17">
        <v>16</v>
      </c>
      <c r="D51" s="17">
        <v>147</v>
      </c>
      <c r="E51" s="49">
        <v>170</v>
      </c>
      <c r="F51" s="17">
        <v>32</v>
      </c>
      <c r="G51" s="17">
        <v>127</v>
      </c>
      <c r="H51" s="17">
        <v>804</v>
      </c>
      <c r="I51" s="49">
        <v>963</v>
      </c>
      <c r="J51" s="17">
        <v>26.46</v>
      </c>
      <c r="K51" s="17">
        <v>116.57999999999998</v>
      </c>
      <c r="L51" s="17">
        <v>600.29</v>
      </c>
      <c r="M51" s="18">
        <v>743.3</v>
      </c>
    </row>
    <row r="52" spans="1:13" x14ac:dyDescent="0.2">
      <c r="A52" s="7" t="s">
        <v>44</v>
      </c>
      <c r="B52" s="17">
        <v>5</v>
      </c>
      <c r="C52" s="72" t="s">
        <v>206</v>
      </c>
      <c r="D52" s="17">
        <v>23</v>
      </c>
      <c r="E52" s="49">
        <v>30</v>
      </c>
      <c r="F52" s="17">
        <v>16</v>
      </c>
      <c r="G52" s="72" t="s">
        <v>206</v>
      </c>
      <c r="H52" s="17">
        <v>61</v>
      </c>
      <c r="I52" s="49">
        <v>83</v>
      </c>
      <c r="J52" s="17">
        <v>11.27</v>
      </c>
      <c r="K52" s="72" t="s">
        <v>206</v>
      </c>
      <c r="L52" s="17">
        <v>39.700000000000003</v>
      </c>
      <c r="M52" s="18">
        <v>56.42</v>
      </c>
    </row>
    <row r="53" spans="1:13" x14ac:dyDescent="0.2">
      <c r="A53" s="7" t="s">
        <v>45</v>
      </c>
      <c r="B53" s="72" t="s">
        <v>206</v>
      </c>
      <c r="C53" s="17">
        <v>25</v>
      </c>
      <c r="D53" s="17">
        <v>207</v>
      </c>
      <c r="E53" s="49">
        <v>234</v>
      </c>
      <c r="F53" s="72" t="s">
        <v>206</v>
      </c>
      <c r="G53" s="17">
        <v>422</v>
      </c>
      <c r="H53" s="17">
        <v>1719</v>
      </c>
      <c r="I53" s="49">
        <v>2147</v>
      </c>
      <c r="J53" s="72" t="s">
        <v>206</v>
      </c>
      <c r="K53" s="17">
        <v>388.98</v>
      </c>
      <c r="L53" s="17">
        <v>1400.3999999999996</v>
      </c>
      <c r="M53" s="18">
        <v>1793.67</v>
      </c>
    </row>
    <row r="54" spans="1:13" x14ac:dyDescent="0.2">
      <c r="A54" s="7" t="s">
        <v>94</v>
      </c>
      <c r="B54" s="17">
        <v>7</v>
      </c>
      <c r="C54" s="17">
        <v>14</v>
      </c>
      <c r="D54" s="17">
        <v>64</v>
      </c>
      <c r="E54" s="49">
        <v>85</v>
      </c>
      <c r="F54" s="17">
        <v>20</v>
      </c>
      <c r="G54" s="17">
        <v>60</v>
      </c>
      <c r="H54" s="17">
        <v>196</v>
      </c>
      <c r="I54" s="49">
        <v>276</v>
      </c>
      <c r="J54" s="17">
        <v>17.09</v>
      </c>
      <c r="K54" s="17">
        <v>52.19</v>
      </c>
      <c r="L54" s="17">
        <v>144.54999999999995</v>
      </c>
      <c r="M54" s="18">
        <v>213.83</v>
      </c>
    </row>
    <row r="55" spans="1:13" x14ac:dyDescent="0.2">
      <c r="A55" s="7" t="s">
        <v>46</v>
      </c>
      <c r="B55" s="17">
        <v>9</v>
      </c>
      <c r="C55" s="17">
        <v>40</v>
      </c>
      <c r="D55" s="17">
        <v>314</v>
      </c>
      <c r="E55" s="49">
        <v>363</v>
      </c>
      <c r="F55" s="17">
        <v>22</v>
      </c>
      <c r="G55" s="17">
        <v>444</v>
      </c>
      <c r="H55" s="17">
        <v>2491</v>
      </c>
      <c r="I55" s="49">
        <v>2957</v>
      </c>
      <c r="J55" s="17">
        <v>16.22</v>
      </c>
      <c r="K55" s="17">
        <v>391.8</v>
      </c>
      <c r="L55" s="17">
        <v>1879.0499999999997</v>
      </c>
      <c r="M55" s="18">
        <v>2287.0700000000002</v>
      </c>
    </row>
    <row r="56" spans="1:13" x14ac:dyDescent="0.2">
      <c r="A56" s="7" t="s">
        <v>96</v>
      </c>
      <c r="B56" s="17">
        <v>5</v>
      </c>
      <c r="C56" s="17">
        <v>82</v>
      </c>
      <c r="D56" s="17">
        <v>769</v>
      </c>
      <c r="E56" s="49">
        <v>856</v>
      </c>
      <c r="F56" s="17">
        <v>21</v>
      </c>
      <c r="G56" s="17">
        <v>1099</v>
      </c>
      <c r="H56" s="17">
        <v>7319</v>
      </c>
      <c r="I56" s="49">
        <v>8439</v>
      </c>
      <c r="J56" s="17">
        <v>16.600000000000001</v>
      </c>
      <c r="K56" s="17">
        <v>1034.32</v>
      </c>
      <c r="L56" s="17">
        <v>6052.47</v>
      </c>
      <c r="M56" s="18">
        <v>7103.38</v>
      </c>
    </row>
    <row r="57" spans="1:13" x14ac:dyDescent="0.2">
      <c r="A57" s="7" t="s">
        <v>47</v>
      </c>
      <c r="B57" s="17">
        <v>16</v>
      </c>
      <c r="C57" s="17">
        <v>13</v>
      </c>
      <c r="D57" s="17">
        <v>57</v>
      </c>
      <c r="E57" s="49">
        <v>86</v>
      </c>
      <c r="F57" s="17">
        <v>45</v>
      </c>
      <c r="G57" s="17">
        <v>122</v>
      </c>
      <c r="H57" s="17">
        <v>136</v>
      </c>
      <c r="I57" s="49">
        <v>303</v>
      </c>
      <c r="J57" s="17">
        <v>28.37</v>
      </c>
      <c r="K57" s="17">
        <v>107.56</v>
      </c>
      <c r="L57" s="17">
        <v>95.109999999999971</v>
      </c>
      <c r="M57" s="18">
        <v>231.03</v>
      </c>
    </row>
    <row r="58" spans="1:13" x14ac:dyDescent="0.2">
      <c r="A58" s="7" t="s">
        <v>97</v>
      </c>
      <c r="B58" s="17">
        <v>8</v>
      </c>
      <c r="C58" s="17">
        <v>18</v>
      </c>
      <c r="D58" s="17">
        <v>77</v>
      </c>
      <c r="E58" s="49">
        <v>103</v>
      </c>
      <c r="F58" s="17">
        <v>32</v>
      </c>
      <c r="G58" s="17">
        <v>160</v>
      </c>
      <c r="H58" s="17">
        <v>851</v>
      </c>
      <c r="I58" s="49">
        <v>1043</v>
      </c>
      <c r="J58" s="17">
        <v>20.46</v>
      </c>
      <c r="K58" s="17">
        <v>145.66999999999999</v>
      </c>
      <c r="L58" s="17">
        <v>703.91000000000008</v>
      </c>
      <c r="M58" s="18">
        <v>870.03</v>
      </c>
    </row>
    <row r="59" spans="1:13" x14ac:dyDescent="0.2">
      <c r="A59" s="7" t="s">
        <v>48</v>
      </c>
      <c r="B59" s="17">
        <v>5</v>
      </c>
      <c r="C59" s="17">
        <v>17</v>
      </c>
      <c r="D59" s="17">
        <v>134</v>
      </c>
      <c r="E59" s="49">
        <v>156</v>
      </c>
      <c r="F59" s="17">
        <v>18</v>
      </c>
      <c r="G59" s="17">
        <v>72</v>
      </c>
      <c r="H59" s="17">
        <v>862</v>
      </c>
      <c r="I59" s="49">
        <v>952</v>
      </c>
      <c r="J59" s="17">
        <v>16.579999999999998</v>
      </c>
      <c r="K59" s="17">
        <v>62.49</v>
      </c>
      <c r="L59" s="17">
        <v>683.47000000000014</v>
      </c>
      <c r="M59" s="18">
        <v>762.54</v>
      </c>
    </row>
    <row r="60" spans="1:13" x14ac:dyDescent="0.2">
      <c r="A60" s="7" t="s">
        <v>49</v>
      </c>
      <c r="B60" s="17">
        <v>8</v>
      </c>
      <c r="C60" s="17">
        <v>17</v>
      </c>
      <c r="D60" s="17">
        <v>112</v>
      </c>
      <c r="E60" s="49">
        <v>137</v>
      </c>
      <c r="F60" s="17">
        <v>25</v>
      </c>
      <c r="G60" s="17">
        <v>177</v>
      </c>
      <c r="H60" s="17">
        <v>691</v>
      </c>
      <c r="I60" s="49">
        <v>893</v>
      </c>
      <c r="J60" s="17">
        <v>15.66</v>
      </c>
      <c r="K60" s="17">
        <v>159.42000000000002</v>
      </c>
      <c r="L60" s="17">
        <v>527.47</v>
      </c>
      <c r="M60" s="18">
        <v>702.54</v>
      </c>
    </row>
    <row r="61" spans="1:13" x14ac:dyDescent="0.2">
      <c r="A61" s="7" t="s">
        <v>98</v>
      </c>
      <c r="B61" s="17">
        <v>31</v>
      </c>
      <c r="C61" s="17">
        <v>63</v>
      </c>
      <c r="D61" s="17">
        <v>159</v>
      </c>
      <c r="E61" s="49">
        <v>253</v>
      </c>
      <c r="F61" s="17">
        <v>92</v>
      </c>
      <c r="G61" s="17">
        <v>390</v>
      </c>
      <c r="H61" s="17">
        <v>678</v>
      </c>
      <c r="I61" s="49">
        <v>1160</v>
      </c>
      <c r="J61" s="17">
        <v>63.31</v>
      </c>
      <c r="K61" s="17">
        <v>339.84</v>
      </c>
      <c r="L61" s="17">
        <v>428.68</v>
      </c>
      <c r="M61" s="18">
        <v>831.83</v>
      </c>
    </row>
    <row r="62" spans="1:13" x14ac:dyDescent="0.2">
      <c r="A62" s="6" t="str">
        <f>VLOOKUP("&lt;Zeilentitel_8&gt;",Uebersetzungen!$B$3:$E$103,Uebersetzungen!$B$2+1,FALSE)</f>
        <v>Region Moesa</v>
      </c>
      <c r="B62" s="9"/>
      <c r="C62" s="9"/>
      <c r="D62" s="9"/>
      <c r="E62" s="54"/>
      <c r="F62" s="9"/>
      <c r="G62" s="9"/>
      <c r="H62" s="9"/>
      <c r="I62" s="54"/>
      <c r="J62" s="9"/>
      <c r="K62" s="9"/>
      <c r="L62" s="9"/>
      <c r="M62" s="12"/>
    </row>
    <row r="63" spans="1:13" x14ac:dyDescent="0.2">
      <c r="A63" s="7" t="s">
        <v>50</v>
      </c>
      <c r="B63" s="72" t="s">
        <v>206</v>
      </c>
      <c r="C63" s="17">
        <v>0</v>
      </c>
      <c r="D63" s="72" t="s">
        <v>206</v>
      </c>
      <c r="E63" s="49">
        <v>6</v>
      </c>
      <c r="F63" s="72" t="s">
        <v>206</v>
      </c>
      <c r="G63" s="17">
        <v>0</v>
      </c>
      <c r="H63" s="72" t="s">
        <v>206</v>
      </c>
      <c r="I63" s="49">
        <v>17</v>
      </c>
      <c r="J63" s="72" t="s">
        <v>206</v>
      </c>
      <c r="K63" s="17">
        <v>0</v>
      </c>
      <c r="L63" s="72" t="s">
        <v>206</v>
      </c>
      <c r="M63" s="18">
        <v>9.9600000000000009</v>
      </c>
    </row>
    <row r="64" spans="1:13" x14ac:dyDescent="0.2">
      <c r="A64" s="7" t="s">
        <v>51</v>
      </c>
      <c r="B64" s="17">
        <v>6</v>
      </c>
      <c r="C64" s="17" t="s">
        <v>206</v>
      </c>
      <c r="D64" s="17">
        <v>18</v>
      </c>
      <c r="E64" s="49">
        <v>27</v>
      </c>
      <c r="F64" s="17">
        <v>11</v>
      </c>
      <c r="G64" s="17" t="s">
        <v>206</v>
      </c>
      <c r="H64" s="17">
        <v>90</v>
      </c>
      <c r="I64" s="49">
        <v>104</v>
      </c>
      <c r="J64" s="17">
        <v>6.39</v>
      </c>
      <c r="K64" s="17" t="s">
        <v>206</v>
      </c>
      <c r="L64" s="17">
        <v>63.94</v>
      </c>
      <c r="M64" s="18">
        <v>73.06</v>
      </c>
    </row>
    <row r="65" spans="1:13" x14ac:dyDescent="0.2">
      <c r="A65" s="7" t="s">
        <v>52</v>
      </c>
      <c r="B65" s="72" t="s">
        <v>206</v>
      </c>
      <c r="C65" s="17">
        <v>6</v>
      </c>
      <c r="D65" s="17">
        <v>9</v>
      </c>
      <c r="E65" s="49">
        <v>18</v>
      </c>
      <c r="F65" s="72" t="s">
        <v>206</v>
      </c>
      <c r="G65" s="17">
        <v>6</v>
      </c>
      <c r="H65" s="17">
        <v>12</v>
      </c>
      <c r="I65" s="49">
        <v>27</v>
      </c>
      <c r="J65" s="72" t="s">
        <v>206</v>
      </c>
      <c r="K65" s="17">
        <v>3.91</v>
      </c>
      <c r="L65" s="17">
        <v>8.3000000000000007</v>
      </c>
      <c r="M65" s="18">
        <v>18.27</v>
      </c>
    </row>
    <row r="66" spans="1:13" x14ac:dyDescent="0.2">
      <c r="A66" s="7" t="s">
        <v>53</v>
      </c>
      <c r="B66" s="17" t="s">
        <v>206</v>
      </c>
      <c r="C66" s="72">
        <v>0</v>
      </c>
      <c r="D66" s="17">
        <v>9</v>
      </c>
      <c r="E66" s="49">
        <v>12</v>
      </c>
      <c r="F66" s="17" t="s">
        <v>206</v>
      </c>
      <c r="G66" s="72">
        <v>0</v>
      </c>
      <c r="H66" s="17">
        <v>10</v>
      </c>
      <c r="I66" s="49">
        <v>15</v>
      </c>
      <c r="J66" s="17" t="s">
        <v>206</v>
      </c>
      <c r="K66" s="72">
        <v>0</v>
      </c>
      <c r="L66" s="17">
        <v>4.54</v>
      </c>
      <c r="M66" s="18">
        <v>7.45</v>
      </c>
    </row>
    <row r="67" spans="1:13" x14ac:dyDescent="0.2">
      <c r="A67" s="7" t="s">
        <v>54</v>
      </c>
      <c r="B67" s="17">
        <v>14</v>
      </c>
      <c r="C67" s="17">
        <v>28</v>
      </c>
      <c r="D67" s="17">
        <v>51</v>
      </c>
      <c r="E67" s="49">
        <v>93</v>
      </c>
      <c r="F67" s="17">
        <v>67</v>
      </c>
      <c r="G67" s="17">
        <v>129</v>
      </c>
      <c r="H67" s="17">
        <v>114</v>
      </c>
      <c r="I67" s="49">
        <v>310</v>
      </c>
      <c r="J67" s="17">
        <v>48.33</v>
      </c>
      <c r="K67" s="17">
        <v>112.83</v>
      </c>
      <c r="L67" s="17">
        <v>71.080000000000013</v>
      </c>
      <c r="M67" s="18">
        <v>232.24</v>
      </c>
    </row>
    <row r="68" spans="1:13" x14ac:dyDescent="0.2">
      <c r="A68" s="7" t="s">
        <v>55</v>
      </c>
      <c r="B68" s="17">
        <v>13</v>
      </c>
      <c r="C68" s="17">
        <v>26</v>
      </c>
      <c r="D68" s="17">
        <v>133</v>
      </c>
      <c r="E68" s="49">
        <v>172</v>
      </c>
      <c r="F68" s="17">
        <v>42</v>
      </c>
      <c r="G68" s="17">
        <v>134</v>
      </c>
      <c r="H68" s="17">
        <v>465</v>
      </c>
      <c r="I68" s="49">
        <v>641</v>
      </c>
      <c r="J68" s="17">
        <v>29.86</v>
      </c>
      <c r="K68" s="17">
        <v>121.09</v>
      </c>
      <c r="L68" s="17">
        <v>340.92000000000007</v>
      </c>
      <c r="M68" s="18">
        <v>491.86</v>
      </c>
    </row>
    <row r="69" spans="1:13" x14ac:dyDescent="0.2">
      <c r="A69" s="7" t="s">
        <v>56</v>
      </c>
      <c r="B69" s="17">
        <v>4</v>
      </c>
      <c r="C69" s="17">
        <v>17</v>
      </c>
      <c r="D69" s="17">
        <v>26</v>
      </c>
      <c r="E69" s="49">
        <v>47</v>
      </c>
      <c r="F69" s="17">
        <v>13</v>
      </c>
      <c r="G69" s="17">
        <v>40</v>
      </c>
      <c r="H69" s="17">
        <v>64</v>
      </c>
      <c r="I69" s="49">
        <v>117</v>
      </c>
      <c r="J69" s="17">
        <v>8</v>
      </c>
      <c r="K69" s="17">
        <v>32.67</v>
      </c>
      <c r="L69" s="17">
        <v>47.95</v>
      </c>
      <c r="M69" s="18">
        <v>88.62</v>
      </c>
    </row>
    <row r="70" spans="1:13" x14ac:dyDescent="0.2">
      <c r="A70" s="7" t="s">
        <v>57</v>
      </c>
      <c r="B70" s="17">
        <v>8</v>
      </c>
      <c r="C70" s="17">
        <v>12</v>
      </c>
      <c r="D70" s="17">
        <v>63</v>
      </c>
      <c r="E70" s="49">
        <v>83</v>
      </c>
      <c r="F70" s="17">
        <v>17</v>
      </c>
      <c r="G70" s="17">
        <v>63</v>
      </c>
      <c r="H70" s="17">
        <v>130</v>
      </c>
      <c r="I70" s="49">
        <v>210</v>
      </c>
      <c r="J70" s="17">
        <v>9.7899999999999991</v>
      </c>
      <c r="K70" s="17">
        <v>58.45</v>
      </c>
      <c r="L70" s="17">
        <v>85.04</v>
      </c>
      <c r="M70" s="18">
        <v>153.30000000000001</v>
      </c>
    </row>
    <row r="71" spans="1:13" x14ac:dyDescent="0.2">
      <c r="A71" s="7" t="s">
        <v>58</v>
      </c>
      <c r="B71" s="17">
        <v>12</v>
      </c>
      <c r="C71" s="17">
        <v>57</v>
      </c>
      <c r="D71" s="17">
        <v>205</v>
      </c>
      <c r="E71" s="49">
        <v>274</v>
      </c>
      <c r="F71" s="17">
        <v>24</v>
      </c>
      <c r="G71" s="17">
        <v>422</v>
      </c>
      <c r="H71" s="17">
        <v>767</v>
      </c>
      <c r="I71" s="49">
        <v>1213</v>
      </c>
      <c r="J71" s="17">
        <v>12.87</v>
      </c>
      <c r="K71" s="17">
        <v>383.13</v>
      </c>
      <c r="L71" s="17">
        <v>547</v>
      </c>
      <c r="M71" s="18">
        <v>943.02</v>
      </c>
    </row>
    <row r="72" spans="1:13" x14ac:dyDescent="0.2">
      <c r="A72" s="7" t="s">
        <v>99</v>
      </c>
      <c r="B72" s="17">
        <v>18</v>
      </c>
      <c r="C72" s="17">
        <v>47</v>
      </c>
      <c r="D72" s="17">
        <v>259</v>
      </c>
      <c r="E72" s="49">
        <v>324</v>
      </c>
      <c r="F72" s="17">
        <v>43</v>
      </c>
      <c r="G72" s="17">
        <v>292</v>
      </c>
      <c r="H72" s="17">
        <v>939</v>
      </c>
      <c r="I72" s="49">
        <v>1274</v>
      </c>
      <c r="J72" s="17">
        <v>24.12</v>
      </c>
      <c r="K72" s="17">
        <v>255.92</v>
      </c>
      <c r="L72" s="17">
        <v>643.65</v>
      </c>
      <c r="M72" s="18">
        <v>923.66</v>
      </c>
    </row>
    <row r="73" spans="1:13" x14ac:dyDescent="0.2">
      <c r="A73" s="7" t="s">
        <v>59</v>
      </c>
      <c r="B73" s="17">
        <v>10</v>
      </c>
      <c r="C73" s="17">
        <v>36</v>
      </c>
      <c r="D73" s="17">
        <v>70</v>
      </c>
      <c r="E73" s="49">
        <v>116</v>
      </c>
      <c r="F73" s="17">
        <v>22</v>
      </c>
      <c r="G73" s="17">
        <v>348</v>
      </c>
      <c r="H73" s="17">
        <v>144</v>
      </c>
      <c r="I73" s="49">
        <v>514</v>
      </c>
      <c r="J73" s="17">
        <v>12.81</v>
      </c>
      <c r="K73" s="17">
        <v>308.17</v>
      </c>
      <c r="L73" s="17">
        <v>103.01999999999998</v>
      </c>
      <c r="M73" s="18">
        <v>424.01</v>
      </c>
    </row>
    <row r="74" spans="1:13" x14ac:dyDescent="0.2">
      <c r="A74" s="7" t="s">
        <v>100</v>
      </c>
      <c r="B74" s="17">
        <v>15</v>
      </c>
      <c r="C74" s="17">
        <v>4</v>
      </c>
      <c r="D74" s="17">
        <v>14</v>
      </c>
      <c r="E74" s="49">
        <v>33</v>
      </c>
      <c r="F74" s="17">
        <v>37</v>
      </c>
      <c r="G74" s="17">
        <v>48</v>
      </c>
      <c r="H74" s="17">
        <v>35</v>
      </c>
      <c r="I74" s="49">
        <v>120</v>
      </c>
      <c r="J74" s="17">
        <v>26.69</v>
      </c>
      <c r="K74" s="17">
        <v>44.93</v>
      </c>
      <c r="L74" s="17">
        <v>21.22</v>
      </c>
      <c r="M74" s="18">
        <v>92.85</v>
      </c>
    </row>
    <row r="75" spans="1:13" x14ac:dyDescent="0.2">
      <c r="A75" s="6" t="str">
        <f>VLOOKUP("&lt;Zeilentitel_9&gt;",Uebersetzungen!$B$3:$E$103,Uebersetzungen!$B$2+1,FALSE)</f>
        <v>Region Plessur</v>
      </c>
      <c r="B75" s="9"/>
      <c r="C75" s="9"/>
      <c r="D75" s="9"/>
      <c r="E75" s="54"/>
      <c r="F75" s="9"/>
      <c r="G75" s="9"/>
      <c r="H75" s="9"/>
      <c r="I75" s="54"/>
      <c r="J75" s="9"/>
      <c r="K75" s="9"/>
      <c r="L75" s="9"/>
      <c r="M75" s="12"/>
    </row>
    <row r="76" spans="1:13" x14ac:dyDescent="0.2">
      <c r="A76" s="7" t="s">
        <v>67</v>
      </c>
      <c r="B76" s="17">
        <v>37</v>
      </c>
      <c r="C76" s="17">
        <v>360</v>
      </c>
      <c r="D76" s="17">
        <v>3475</v>
      </c>
      <c r="E76" s="49">
        <v>3872</v>
      </c>
      <c r="F76" s="17">
        <v>157</v>
      </c>
      <c r="G76" s="17">
        <v>3539</v>
      </c>
      <c r="H76" s="17">
        <v>31271</v>
      </c>
      <c r="I76" s="49">
        <v>34967</v>
      </c>
      <c r="J76" s="17">
        <v>111.48</v>
      </c>
      <c r="K76" s="17">
        <v>3216.2200000000003</v>
      </c>
      <c r="L76" s="17">
        <v>22593.099999999995</v>
      </c>
      <c r="M76" s="18">
        <v>25920.79</v>
      </c>
    </row>
    <row r="77" spans="1:13" x14ac:dyDescent="0.2">
      <c r="A77" s="7" t="s">
        <v>68</v>
      </c>
      <c r="B77" s="17">
        <v>36</v>
      </c>
      <c r="C77" s="17">
        <v>23</v>
      </c>
      <c r="D77" s="17">
        <v>138</v>
      </c>
      <c r="E77" s="49">
        <v>197</v>
      </c>
      <c r="F77" s="17">
        <v>100</v>
      </c>
      <c r="G77" s="17">
        <v>173</v>
      </c>
      <c r="H77" s="17">
        <v>694</v>
      </c>
      <c r="I77" s="49">
        <v>967</v>
      </c>
      <c r="J77" s="17">
        <v>63.94</v>
      </c>
      <c r="K77" s="17">
        <v>145.55000000000001</v>
      </c>
      <c r="L77" s="17">
        <v>476.53999999999996</v>
      </c>
      <c r="M77" s="18">
        <v>686.01</v>
      </c>
    </row>
    <row r="78" spans="1:13" x14ac:dyDescent="0.2">
      <c r="A78" s="7" t="s">
        <v>69</v>
      </c>
      <c r="B78" s="17">
        <v>48</v>
      </c>
      <c r="C78" s="17">
        <v>50</v>
      </c>
      <c r="D78" s="17">
        <v>336</v>
      </c>
      <c r="E78" s="49">
        <v>434</v>
      </c>
      <c r="F78" s="17">
        <v>137</v>
      </c>
      <c r="G78" s="17">
        <v>276</v>
      </c>
      <c r="H78" s="17">
        <v>2528</v>
      </c>
      <c r="I78" s="49">
        <v>2941</v>
      </c>
      <c r="J78" s="17">
        <v>91.08</v>
      </c>
      <c r="K78" s="17">
        <v>239.20000000000002</v>
      </c>
      <c r="L78" s="17">
        <v>1996.2499999999998</v>
      </c>
      <c r="M78" s="18">
        <v>2326.56</v>
      </c>
    </row>
    <row r="79" spans="1:13" x14ac:dyDescent="0.2">
      <c r="A79" s="7" t="s">
        <v>70</v>
      </c>
      <c r="B79" s="17">
        <v>8</v>
      </c>
      <c r="C79" s="17">
        <v>6</v>
      </c>
      <c r="D79" s="17">
        <v>24</v>
      </c>
      <c r="E79" s="49">
        <v>38</v>
      </c>
      <c r="F79" s="17">
        <v>24</v>
      </c>
      <c r="G79" s="17">
        <v>9</v>
      </c>
      <c r="H79" s="17">
        <v>82</v>
      </c>
      <c r="I79" s="49">
        <v>115</v>
      </c>
      <c r="J79" s="17">
        <v>15.86</v>
      </c>
      <c r="K79" s="17">
        <v>6.8</v>
      </c>
      <c r="L79" s="17">
        <v>51.56</v>
      </c>
      <c r="M79" s="18">
        <v>74.209999999999994</v>
      </c>
    </row>
    <row r="80" spans="1:13" x14ac:dyDescent="0.2">
      <c r="A80" s="6" t="str">
        <f>VLOOKUP("&lt;Zeilentitel_10&gt;",Uebersetzungen!$B$3:$E$103,Uebersetzungen!$B$2+1,FALSE)</f>
        <v>Region Prättigau/Davos</v>
      </c>
      <c r="B80" s="9"/>
      <c r="C80" s="9"/>
      <c r="D80" s="9"/>
      <c r="E80" s="54"/>
      <c r="F80" s="9"/>
      <c r="G80" s="9"/>
      <c r="H80" s="9"/>
      <c r="I80" s="54"/>
      <c r="J80" s="9"/>
      <c r="K80" s="9"/>
      <c r="L80" s="9"/>
      <c r="M80" s="12"/>
    </row>
    <row r="81" spans="1:13" x14ac:dyDescent="0.2">
      <c r="A81" s="7" t="s">
        <v>61</v>
      </c>
      <c r="B81" s="17">
        <v>71</v>
      </c>
      <c r="C81" s="17">
        <v>131</v>
      </c>
      <c r="D81" s="17">
        <v>916</v>
      </c>
      <c r="E81" s="49">
        <v>1118</v>
      </c>
      <c r="F81" s="17">
        <v>213</v>
      </c>
      <c r="G81" s="17">
        <v>1028</v>
      </c>
      <c r="H81" s="17">
        <v>8458</v>
      </c>
      <c r="I81" s="49">
        <v>9699</v>
      </c>
      <c r="J81" s="17">
        <v>138.87</v>
      </c>
      <c r="K81" s="17">
        <v>939.63000000000011</v>
      </c>
      <c r="L81" s="17">
        <v>6397.26</v>
      </c>
      <c r="M81" s="18">
        <v>7475.78</v>
      </c>
    </row>
    <row r="82" spans="1:13" x14ac:dyDescent="0.2">
      <c r="A82" s="7" t="s">
        <v>62</v>
      </c>
      <c r="B82" s="17">
        <v>19</v>
      </c>
      <c r="C82" s="17">
        <v>15</v>
      </c>
      <c r="D82" s="17">
        <v>33</v>
      </c>
      <c r="E82" s="49">
        <v>67</v>
      </c>
      <c r="F82" s="17">
        <v>52</v>
      </c>
      <c r="G82" s="17">
        <v>67</v>
      </c>
      <c r="H82" s="17">
        <v>100</v>
      </c>
      <c r="I82" s="49">
        <v>219</v>
      </c>
      <c r="J82" s="17">
        <v>31.92</v>
      </c>
      <c r="K82" s="17">
        <v>56.150000000000006</v>
      </c>
      <c r="L82" s="17">
        <v>63.01</v>
      </c>
      <c r="M82" s="18">
        <v>151.08000000000001</v>
      </c>
    </row>
    <row r="83" spans="1:13" x14ac:dyDescent="0.2">
      <c r="A83" s="7" t="s">
        <v>63</v>
      </c>
      <c r="B83" s="17">
        <v>17</v>
      </c>
      <c r="C83" s="17">
        <v>8</v>
      </c>
      <c r="D83" s="17">
        <v>14</v>
      </c>
      <c r="E83" s="49">
        <v>39</v>
      </c>
      <c r="F83" s="17">
        <v>55</v>
      </c>
      <c r="G83" s="17">
        <v>9</v>
      </c>
      <c r="H83" s="17">
        <v>31</v>
      </c>
      <c r="I83" s="49">
        <v>95</v>
      </c>
      <c r="J83" s="17">
        <v>37.06</v>
      </c>
      <c r="K83" s="17">
        <v>6.2</v>
      </c>
      <c r="L83" s="17">
        <v>16.28</v>
      </c>
      <c r="M83" s="18">
        <v>59.56</v>
      </c>
    </row>
    <row r="84" spans="1:13" x14ac:dyDescent="0.2">
      <c r="A84" s="7" t="s">
        <v>64</v>
      </c>
      <c r="B84" s="17">
        <v>22</v>
      </c>
      <c r="C84" s="17">
        <v>29</v>
      </c>
      <c r="D84" s="17">
        <v>52</v>
      </c>
      <c r="E84" s="49">
        <v>103</v>
      </c>
      <c r="F84" s="17">
        <v>56</v>
      </c>
      <c r="G84" s="17">
        <v>182</v>
      </c>
      <c r="H84" s="17">
        <v>173</v>
      </c>
      <c r="I84" s="49">
        <v>411</v>
      </c>
      <c r="J84" s="17">
        <v>36.11</v>
      </c>
      <c r="K84" s="17">
        <v>143.05000000000001</v>
      </c>
      <c r="L84" s="17">
        <v>113.31</v>
      </c>
      <c r="M84" s="18">
        <v>292.45999999999998</v>
      </c>
    </row>
    <row r="85" spans="1:13" x14ac:dyDescent="0.2">
      <c r="A85" s="7" t="s">
        <v>101</v>
      </c>
      <c r="B85" s="17">
        <v>75</v>
      </c>
      <c r="C85" s="17">
        <v>79</v>
      </c>
      <c r="D85" s="17">
        <v>336</v>
      </c>
      <c r="E85" s="49">
        <v>490</v>
      </c>
      <c r="F85" s="17">
        <v>201</v>
      </c>
      <c r="G85" s="17">
        <v>562</v>
      </c>
      <c r="H85" s="17">
        <v>1642</v>
      </c>
      <c r="I85" s="49">
        <v>2405</v>
      </c>
      <c r="J85" s="17">
        <v>111.97</v>
      </c>
      <c r="K85" s="17">
        <v>506.09000000000003</v>
      </c>
      <c r="L85" s="17">
        <v>1176.3500000000001</v>
      </c>
      <c r="M85" s="18">
        <v>1794.42</v>
      </c>
    </row>
    <row r="86" spans="1:13" x14ac:dyDescent="0.2">
      <c r="A86" s="7" t="s">
        <v>90</v>
      </c>
      <c r="B86" s="17">
        <v>12</v>
      </c>
      <c r="C86" s="72" t="s">
        <v>206</v>
      </c>
      <c r="D86" s="17">
        <v>22</v>
      </c>
      <c r="E86" s="49">
        <v>36</v>
      </c>
      <c r="F86" s="17">
        <v>20</v>
      </c>
      <c r="G86" s="72" t="s">
        <v>206</v>
      </c>
      <c r="H86" s="17">
        <v>74</v>
      </c>
      <c r="I86" s="49">
        <v>98</v>
      </c>
      <c r="J86" s="17">
        <v>10.31</v>
      </c>
      <c r="K86" s="72" t="s">
        <v>206</v>
      </c>
      <c r="L86" s="17">
        <v>52.709999999999994</v>
      </c>
      <c r="M86" s="18">
        <v>66.069999999999993</v>
      </c>
    </row>
    <row r="87" spans="1:13" x14ac:dyDescent="0.2">
      <c r="A87" s="7" t="s">
        <v>65</v>
      </c>
      <c r="B87" s="17">
        <v>14</v>
      </c>
      <c r="C87" s="17">
        <v>24</v>
      </c>
      <c r="D87" s="17">
        <v>68</v>
      </c>
      <c r="E87" s="49">
        <v>106</v>
      </c>
      <c r="F87" s="17">
        <v>47</v>
      </c>
      <c r="G87" s="17">
        <v>252</v>
      </c>
      <c r="H87" s="17">
        <v>284</v>
      </c>
      <c r="I87" s="49">
        <v>583</v>
      </c>
      <c r="J87" s="17">
        <v>33.090000000000003</v>
      </c>
      <c r="K87" s="17">
        <v>225.59000000000003</v>
      </c>
      <c r="L87" s="17">
        <v>175.88000000000002</v>
      </c>
      <c r="M87" s="18">
        <v>434.57</v>
      </c>
    </row>
    <row r="88" spans="1:13" x14ac:dyDescent="0.2">
      <c r="A88" s="7" t="s">
        <v>66</v>
      </c>
      <c r="B88" s="17">
        <v>65</v>
      </c>
      <c r="C88" s="17">
        <v>30</v>
      </c>
      <c r="D88" s="17">
        <v>82</v>
      </c>
      <c r="E88" s="49">
        <v>177</v>
      </c>
      <c r="F88" s="17">
        <v>166</v>
      </c>
      <c r="G88" s="17">
        <v>106</v>
      </c>
      <c r="H88" s="17">
        <v>271</v>
      </c>
      <c r="I88" s="49">
        <v>543</v>
      </c>
      <c r="J88" s="17">
        <v>100.65</v>
      </c>
      <c r="K88" s="17">
        <v>89.66</v>
      </c>
      <c r="L88" s="17">
        <v>168.88999999999996</v>
      </c>
      <c r="M88" s="18">
        <v>359.22</v>
      </c>
    </row>
    <row r="89" spans="1:13" x14ac:dyDescent="0.2">
      <c r="A89" s="7" t="s">
        <v>79</v>
      </c>
      <c r="B89" s="17">
        <v>39</v>
      </c>
      <c r="C89" s="17">
        <v>26</v>
      </c>
      <c r="D89" s="17">
        <v>108</v>
      </c>
      <c r="E89" s="49">
        <v>173</v>
      </c>
      <c r="F89" s="17">
        <v>118</v>
      </c>
      <c r="G89" s="17">
        <v>770</v>
      </c>
      <c r="H89" s="17">
        <v>460</v>
      </c>
      <c r="I89" s="49">
        <v>1348</v>
      </c>
      <c r="J89" s="17">
        <v>79.239999999999995</v>
      </c>
      <c r="K89" s="17">
        <v>729.22</v>
      </c>
      <c r="L89" s="17">
        <v>330.07</v>
      </c>
      <c r="M89" s="18">
        <v>1138.53</v>
      </c>
    </row>
    <row r="90" spans="1:13" x14ac:dyDescent="0.2">
      <c r="A90" s="7" t="s">
        <v>80</v>
      </c>
      <c r="B90" s="17">
        <v>36</v>
      </c>
      <c r="C90" s="17">
        <v>40</v>
      </c>
      <c r="D90" s="17">
        <v>150</v>
      </c>
      <c r="E90" s="49">
        <v>226</v>
      </c>
      <c r="F90" s="17">
        <v>85</v>
      </c>
      <c r="G90" s="17">
        <v>351</v>
      </c>
      <c r="H90" s="17">
        <v>1117</v>
      </c>
      <c r="I90" s="49">
        <v>1553</v>
      </c>
      <c r="J90" s="17">
        <v>54.04</v>
      </c>
      <c r="K90" s="17">
        <v>316.18</v>
      </c>
      <c r="L90" s="17">
        <v>801.99999999999989</v>
      </c>
      <c r="M90" s="18">
        <v>1172.25</v>
      </c>
    </row>
    <row r="91" spans="1:13" x14ac:dyDescent="0.2">
      <c r="A91" s="7" t="s">
        <v>81</v>
      </c>
      <c r="B91" s="17">
        <v>29</v>
      </c>
      <c r="C91" s="17">
        <v>23</v>
      </c>
      <c r="D91" s="17">
        <v>73</v>
      </c>
      <c r="E91" s="49">
        <v>125</v>
      </c>
      <c r="F91" s="17">
        <v>83</v>
      </c>
      <c r="G91" s="17">
        <v>273</v>
      </c>
      <c r="H91" s="17">
        <v>281</v>
      </c>
      <c r="I91" s="49">
        <v>637</v>
      </c>
      <c r="J91" s="17">
        <v>57</v>
      </c>
      <c r="K91" s="17">
        <v>259.84000000000003</v>
      </c>
      <c r="L91" s="17">
        <v>186.29999999999998</v>
      </c>
      <c r="M91" s="18">
        <v>503.14</v>
      </c>
    </row>
    <row r="92" spans="1:13" x14ac:dyDescent="0.2">
      <c r="A92" s="6" t="str">
        <f>VLOOKUP("&lt;Zeilentitel_11&gt;",Uebersetzungen!$B$3:$E$103,Uebersetzungen!$B$2+1,FALSE)</f>
        <v>Region Surselva</v>
      </c>
      <c r="B92" s="9"/>
      <c r="C92" s="9"/>
      <c r="D92" s="9"/>
      <c r="E92" s="54"/>
      <c r="F92" s="9"/>
      <c r="G92" s="9"/>
      <c r="H92" s="9"/>
      <c r="I92" s="54"/>
      <c r="J92" s="9"/>
      <c r="K92" s="9"/>
      <c r="L92" s="9"/>
      <c r="M92" s="12"/>
    </row>
    <row r="93" spans="1:13" x14ac:dyDescent="0.2">
      <c r="A93" s="7" t="s">
        <v>6</v>
      </c>
      <c r="B93" s="17">
        <v>11</v>
      </c>
      <c r="C93" s="17">
        <v>5</v>
      </c>
      <c r="D93" s="17">
        <v>32</v>
      </c>
      <c r="E93" s="49">
        <v>48</v>
      </c>
      <c r="F93" s="17">
        <v>28</v>
      </c>
      <c r="G93" s="17">
        <v>76</v>
      </c>
      <c r="H93" s="17">
        <v>162</v>
      </c>
      <c r="I93" s="49">
        <v>266</v>
      </c>
      <c r="J93" s="17">
        <v>23.62</v>
      </c>
      <c r="K93" s="17">
        <v>70.87</v>
      </c>
      <c r="L93" s="17">
        <v>122.10000000000001</v>
      </c>
      <c r="M93" s="18">
        <v>216.62</v>
      </c>
    </row>
    <row r="94" spans="1:13" x14ac:dyDescent="0.2">
      <c r="A94" s="7" t="s">
        <v>7</v>
      </c>
      <c r="B94" s="17">
        <v>11</v>
      </c>
      <c r="C94" s="17">
        <v>31</v>
      </c>
      <c r="D94" s="17">
        <v>165</v>
      </c>
      <c r="E94" s="49">
        <v>207</v>
      </c>
      <c r="F94" s="17">
        <v>21</v>
      </c>
      <c r="G94" s="17">
        <v>123</v>
      </c>
      <c r="H94" s="17">
        <v>1580</v>
      </c>
      <c r="I94" s="49">
        <v>1724</v>
      </c>
      <c r="J94" s="17">
        <v>14.03</v>
      </c>
      <c r="K94" s="17">
        <v>99.830000000000013</v>
      </c>
      <c r="L94" s="17">
        <v>1096.6800000000003</v>
      </c>
      <c r="M94" s="18">
        <v>1210.55</v>
      </c>
    </row>
    <row r="95" spans="1:13" x14ac:dyDescent="0.2">
      <c r="A95" s="7" t="s">
        <v>8</v>
      </c>
      <c r="B95" s="17">
        <v>5</v>
      </c>
      <c r="C95" s="17">
        <v>9</v>
      </c>
      <c r="D95" s="17">
        <v>37</v>
      </c>
      <c r="E95" s="49">
        <v>51</v>
      </c>
      <c r="F95" s="17">
        <v>13</v>
      </c>
      <c r="G95" s="17">
        <v>23</v>
      </c>
      <c r="H95" s="17">
        <v>75</v>
      </c>
      <c r="I95" s="49">
        <v>111</v>
      </c>
      <c r="J95" s="17">
        <v>7.73</v>
      </c>
      <c r="K95" s="17">
        <v>19.79</v>
      </c>
      <c r="L95" s="17">
        <v>44.41</v>
      </c>
      <c r="M95" s="18">
        <v>71.94</v>
      </c>
    </row>
    <row r="96" spans="1:13" x14ac:dyDescent="0.2">
      <c r="A96" s="7" t="s">
        <v>9</v>
      </c>
      <c r="B96" s="17">
        <v>5</v>
      </c>
      <c r="C96" s="17">
        <v>16</v>
      </c>
      <c r="D96" s="17">
        <v>57</v>
      </c>
      <c r="E96" s="49">
        <v>78</v>
      </c>
      <c r="F96" s="17">
        <v>10</v>
      </c>
      <c r="G96" s="17">
        <v>58</v>
      </c>
      <c r="H96" s="17">
        <v>237</v>
      </c>
      <c r="I96" s="49">
        <v>305</v>
      </c>
      <c r="J96" s="17">
        <v>6.2</v>
      </c>
      <c r="K96" s="17">
        <v>48.53</v>
      </c>
      <c r="L96" s="17">
        <v>170.25</v>
      </c>
      <c r="M96" s="18">
        <v>224.96</v>
      </c>
    </row>
    <row r="97" spans="1:13" x14ac:dyDescent="0.2">
      <c r="A97" s="7" t="s">
        <v>10</v>
      </c>
      <c r="B97" s="17">
        <v>27</v>
      </c>
      <c r="C97" s="17">
        <v>18</v>
      </c>
      <c r="D97" s="17">
        <v>62</v>
      </c>
      <c r="E97" s="49">
        <v>107</v>
      </c>
      <c r="F97" s="17">
        <v>72</v>
      </c>
      <c r="G97" s="17">
        <v>185</v>
      </c>
      <c r="H97" s="17">
        <v>401</v>
      </c>
      <c r="I97" s="49">
        <v>658</v>
      </c>
      <c r="J97" s="17">
        <v>42.89</v>
      </c>
      <c r="K97" s="17">
        <v>163.40999999999997</v>
      </c>
      <c r="L97" s="17">
        <v>322.94000000000005</v>
      </c>
      <c r="M97" s="18">
        <v>529.25</v>
      </c>
    </row>
    <row r="98" spans="1:13" x14ac:dyDescent="0.2">
      <c r="A98" s="7" t="s">
        <v>11</v>
      </c>
      <c r="B98" s="17">
        <v>97</v>
      </c>
      <c r="C98" s="17">
        <v>33</v>
      </c>
      <c r="D98" s="17">
        <v>112</v>
      </c>
      <c r="E98" s="49">
        <v>242</v>
      </c>
      <c r="F98" s="17">
        <v>254</v>
      </c>
      <c r="G98" s="17">
        <v>173</v>
      </c>
      <c r="H98" s="17">
        <v>490</v>
      </c>
      <c r="I98" s="49">
        <v>917</v>
      </c>
      <c r="J98" s="17">
        <v>162.28</v>
      </c>
      <c r="K98" s="17">
        <v>152.25</v>
      </c>
      <c r="L98" s="17">
        <v>310.53999999999996</v>
      </c>
      <c r="M98" s="18">
        <v>625.09</v>
      </c>
    </row>
    <row r="99" spans="1:13" x14ac:dyDescent="0.2">
      <c r="A99" s="7" t="s">
        <v>12</v>
      </c>
      <c r="B99" s="17">
        <v>67</v>
      </c>
      <c r="C99" s="17">
        <v>58</v>
      </c>
      <c r="D99" s="17">
        <v>382</v>
      </c>
      <c r="E99" s="49">
        <v>507</v>
      </c>
      <c r="F99" s="17">
        <v>177</v>
      </c>
      <c r="G99" s="17">
        <v>519</v>
      </c>
      <c r="H99" s="17">
        <v>2782</v>
      </c>
      <c r="I99" s="49">
        <v>3478</v>
      </c>
      <c r="J99" s="17">
        <v>111.99</v>
      </c>
      <c r="K99" s="17">
        <v>470.87</v>
      </c>
      <c r="L99" s="17">
        <v>1910.5100000000002</v>
      </c>
      <c r="M99" s="18">
        <v>2493.4</v>
      </c>
    </row>
    <row r="100" spans="1:13" x14ac:dyDescent="0.2">
      <c r="A100" s="7" t="s">
        <v>23</v>
      </c>
      <c r="B100" s="17">
        <v>70</v>
      </c>
      <c r="C100" s="17">
        <v>14</v>
      </c>
      <c r="D100" s="17">
        <v>76</v>
      </c>
      <c r="E100" s="49">
        <v>160</v>
      </c>
      <c r="F100" s="17">
        <v>189</v>
      </c>
      <c r="G100" s="17">
        <v>26</v>
      </c>
      <c r="H100" s="17">
        <v>209</v>
      </c>
      <c r="I100" s="49">
        <v>424</v>
      </c>
      <c r="J100" s="17">
        <v>119.49</v>
      </c>
      <c r="K100" s="17">
        <v>19.489999999999998</v>
      </c>
      <c r="L100" s="17">
        <v>131.01</v>
      </c>
      <c r="M100" s="18">
        <v>270.01</v>
      </c>
    </row>
    <row r="101" spans="1:13" x14ac:dyDescent="0.2">
      <c r="A101" s="7" t="s">
        <v>82</v>
      </c>
      <c r="B101" s="17">
        <v>49</v>
      </c>
      <c r="C101" s="17">
        <v>28</v>
      </c>
      <c r="D101" s="17">
        <v>97</v>
      </c>
      <c r="E101" s="49">
        <v>174</v>
      </c>
      <c r="F101" s="17">
        <v>137</v>
      </c>
      <c r="G101" s="17">
        <v>141</v>
      </c>
      <c r="H101" s="17">
        <v>469</v>
      </c>
      <c r="I101" s="49">
        <v>747</v>
      </c>
      <c r="J101" s="17">
        <v>90.87</v>
      </c>
      <c r="K101" s="17">
        <v>122.35999999999999</v>
      </c>
      <c r="L101" s="17">
        <v>343.45999999999987</v>
      </c>
      <c r="M101" s="18">
        <v>556.71</v>
      </c>
    </row>
    <row r="102" spans="1:13" x14ac:dyDescent="0.2">
      <c r="A102" s="7" t="s">
        <v>83</v>
      </c>
      <c r="B102" s="17">
        <v>32</v>
      </c>
      <c r="C102" s="17">
        <v>25</v>
      </c>
      <c r="D102" s="17">
        <v>138</v>
      </c>
      <c r="E102" s="49">
        <v>195</v>
      </c>
      <c r="F102" s="17">
        <v>81</v>
      </c>
      <c r="G102" s="17">
        <v>300</v>
      </c>
      <c r="H102" s="17">
        <v>815</v>
      </c>
      <c r="I102" s="49">
        <v>1196</v>
      </c>
      <c r="J102" s="17">
        <v>54.1</v>
      </c>
      <c r="K102" s="17">
        <v>268.42</v>
      </c>
      <c r="L102" s="17">
        <v>592.32999999999993</v>
      </c>
      <c r="M102" s="18">
        <v>914.87</v>
      </c>
    </row>
    <row r="103" spans="1:13" x14ac:dyDescent="0.2">
      <c r="A103" s="7" t="s">
        <v>84</v>
      </c>
      <c r="B103" s="17">
        <v>20</v>
      </c>
      <c r="C103" s="17">
        <v>5</v>
      </c>
      <c r="D103" s="17">
        <v>26</v>
      </c>
      <c r="E103" s="49">
        <v>51</v>
      </c>
      <c r="F103" s="17">
        <v>54</v>
      </c>
      <c r="G103" s="17">
        <v>15</v>
      </c>
      <c r="H103" s="17">
        <v>81</v>
      </c>
      <c r="I103" s="49">
        <v>150</v>
      </c>
      <c r="J103" s="17">
        <v>36.729999999999997</v>
      </c>
      <c r="K103" s="17">
        <v>10.3</v>
      </c>
      <c r="L103" s="17">
        <v>56.75</v>
      </c>
      <c r="M103" s="18">
        <v>103.78</v>
      </c>
    </row>
    <row r="104" spans="1:13" x14ac:dyDescent="0.2">
      <c r="A104" s="7" t="s">
        <v>85</v>
      </c>
      <c r="B104" s="17">
        <v>33</v>
      </c>
      <c r="C104" s="17">
        <v>19</v>
      </c>
      <c r="D104" s="17">
        <v>55</v>
      </c>
      <c r="E104" s="49">
        <v>107</v>
      </c>
      <c r="F104" s="17">
        <v>81</v>
      </c>
      <c r="G104" s="17">
        <v>159</v>
      </c>
      <c r="H104" s="17">
        <v>204</v>
      </c>
      <c r="I104" s="49">
        <v>444</v>
      </c>
      <c r="J104" s="17">
        <v>49.21</v>
      </c>
      <c r="K104" s="17">
        <v>142.70000000000002</v>
      </c>
      <c r="L104" s="17">
        <v>121.31</v>
      </c>
      <c r="M104" s="18">
        <v>313.23</v>
      </c>
    </row>
    <row r="105" spans="1:13" x14ac:dyDescent="0.2">
      <c r="A105" s="7" t="s">
        <v>86</v>
      </c>
      <c r="B105" s="17">
        <v>16</v>
      </c>
      <c r="C105" s="17">
        <v>20</v>
      </c>
      <c r="D105" s="17">
        <v>100</v>
      </c>
      <c r="E105" s="49">
        <v>136</v>
      </c>
      <c r="F105" s="17">
        <v>41</v>
      </c>
      <c r="G105" s="17">
        <v>174</v>
      </c>
      <c r="H105" s="17">
        <v>406</v>
      </c>
      <c r="I105" s="49">
        <v>621</v>
      </c>
      <c r="J105" s="17">
        <v>28.36</v>
      </c>
      <c r="K105" s="17">
        <v>146.5</v>
      </c>
      <c r="L105" s="17">
        <v>289.41000000000003</v>
      </c>
      <c r="M105" s="18">
        <v>464.28</v>
      </c>
    </row>
    <row r="106" spans="1:13" x14ac:dyDescent="0.2">
      <c r="A106" s="7" t="s">
        <v>87</v>
      </c>
      <c r="B106" s="17">
        <v>23</v>
      </c>
      <c r="C106" s="17">
        <v>20</v>
      </c>
      <c r="D106" s="17">
        <v>73</v>
      </c>
      <c r="E106" s="49">
        <v>116</v>
      </c>
      <c r="F106" s="17">
        <v>74</v>
      </c>
      <c r="G106" s="17">
        <v>124</v>
      </c>
      <c r="H106" s="17">
        <v>471</v>
      </c>
      <c r="I106" s="49">
        <v>669</v>
      </c>
      <c r="J106" s="17">
        <v>49.44</v>
      </c>
      <c r="K106" s="17">
        <v>108.43</v>
      </c>
      <c r="L106" s="17">
        <v>314.76</v>
      </c>
      <c r="M106" s="18">
        <v>472.62</v>
      </c>
    </row>
    <row r="107" spans="1:13" x14ac:dyDescent="0.2">
      <c r="A107" s="7" t="s">
        <v>91</v>
      </c>
      <c r="B107" s="17">
        <v>40</v>
      </c>
      <c r="C107" s="17">
        <v>11</v>
      </c>
      <c r="D107" s="17">
        <v>87</v>
      </c>
      <c r="E107" s="49">
        <v>138</v>
      </c>
      <c r="F107" s="17">
        <v>95</v>
      </c>
      <c r="G107" s="17">
        <v>167</v>
      </c>
      <c r="H107" s="17">
        <v>389</v>
      </c>
      <c r="I107" s="49">
        <v>651</v>
      </c>
      <c r="J107" s="17">
        <v>67.97</v>
      </c>
      <c r="K107" s="17">
        <v>151.87</v>
      </c>
      <c r="L107" s="17">
        <v>267.21000000000004</v>
      </c>
      <c r="M107" s="18">
        <v>487.05</v>
      </c>
    </row>
    <row r="108" spans="1:13" x14ac:dyDescent="0.2">
      <c r="A108" s="6" t="str">
        <f>VLOOKUP("&lt;Zeilentitel_12&gt;",Uebersetzungen!$B$3:$E$103,Uebersetzungen!$B$2+1,FALSE)</f>
        <v>Region Viamala</v>
      </c>
      <c r="B108" s="9"/>
      <c r="C108" s="9"/>
      <c r="D108" s="9"/>
      <c r="E108" s="54"/>
      <c r="F108" s="9"/>
      <c r="G108" s="9"/>
      <c r="H108" s="9"/>
      <c r="I108" s="54"/>
      <c r="J108" s="9"/>
      <c r="K108" s="9"/>
      <c r="L108" s="9"/>
      <c r="M108" s="12"/>
    </row>
    <row r="109" spans="1:13" x14ac:dyDescent="0.2">
      <c r="A109" s="7" t="s">
        <v>13</v>
      </c>
      <c r="B109" s="17">
        <v>4</v>
      </c>
      <c r="C109" s="72" t="s">
        <v>206</v>
      </c>
      <c r="D109" s="17">
        <v>23</v>
      </c>
      <c r="E109" s="49">
        <v>29</v>
      </c>
      <c r="F109" s="17">
        <v>13</v>
      </c>
      <c r="G109" s="72" t="s">
        <v>206</v>
      </c>
      <c r="H109" s="17">
        <v>166</v>
      </c>
      <c r="I109" s="49">
        <v>184</v>
      </c>
      <c r="J109" s="17">
        <v>8.19</v>
      </c>
      <c r="K109" s="72" t="s">
        <v>206</v>
      </c>
      <c r="L109" s="17">
        <v>120.41</v>
      </c>
      <c r="M109" s="18">
        <v>132.65</v>
      </c>
    </row>
    <row r="110" spans="1:13" x14ac:dyDescent="0.2">
      <c r="A110" s="7" t="s">
        <v>14</v>
      </c>
      <c r="B110" s="17">
        <v>6</v>
      </c>
      <c r="C110" s="17">
        <v>6</v>
      </c>
      <c r="D110" s="17">
        <v>20</v>
      </c>
      <c r="E110" s="49">
        <v>32</v>
      </c>
      <c r="F110" s="17">
        <v>24</v>
      </c>
      <c r="G110" s="17">
        <v>19</v>
      </c>
      <c r="H110" s="17">
        <v>436</v>
      </c>
      <c r="I110" s="49">
        <v>479</v>
      </c>
      <c r="J110" s="17">
        <v>16.86</v>
      </c>
      <c r="K110" s="17">
        <v>15.06</v>
      </c>
      <c r="L110" s="17">
        <v>272.27</v>
      </c>
      <c r="M110" s="18">
        <v>304.18</v>
      </c>
    </row>
    <row r="111" spans="1:13" x14ac:dyDescent="0.2">
      <c r="A111" s="7" t="s">
        <v>15</v>
      </c>
      <c r="B111" s="17">
        <v>10</v>
      </c>
      <c r="C111" s="17">
        <v>8</v>
      </c>
      <c r="D111" s="17">
        <v>49</v>
      </c>
      <c r="E111" s="49">
        <v>67</v>
      </c>
      <c r="F111" s="17">
        <v>27</v>
      </c>
      <c r="G111" s="17">
        <v>47</v>
      </c>
      <c r="H111" s="17">
        <v>346</v>
      </c>
      <c r="I111" s="49">
        <v>420</v>
      </c>
      <c r="J111" s="17">
        <v>17.600000000000001</v>
      </c>
      <c r="K111" s="17">
        <v>42.47</v>
      </c>
      <c r="L111" s="17">
        <v>234.85999999999999</v>
      </c>
      <c r="M111" s="18">
        <v>294.95</v>
      </c>
    </row>
    <row r="112" spans="1:13" x14ac:dyDescent="0.2">
      <c r="A112" s="7" t="s">
        <v>16</v>
      </c>
      <c r="B112" s="17">
        <v>5</v>
      </c>
      <c r="C112" s="17">
        <v>25</v>
      </c>
      <c r="D112" s="17">
        <v>40</v>
      </c>
      <c r="E112" s="49">
        <v>70</v>
      </c>
      <c r="F112" s="17">
        <v>11</v>
      </c>
      <c r="G112" s="17">
        <v>197</v>
      </c>
      <c r="H112" s="17">
        <v>112</v>
      </c>
      <c r="I112" s="49">
        <v>320</v>
      </c>
      <c r="J112" s="17">
        <v>7.78</v>
      </c>
      <c r="K112" s="17">
        <v>173.58</v>
      </c>
      <c r="L112" s="17">
        <v>70.440000000000012</v>
      </c>
      <c r="M112" s="18">
        <v>251.81</v>
      </c>
    </row>
    <row r="113" spans="1:13" x14ac:dyDescent="0.2">
      <c r="A113" s="7" t="s">
        <v>17</v>
      </c>
      <c r="B113" s="17">
        <v>39</v>
      </c>
      <c r="C113" s="17">
        <v>37</v>
      </c>
      <c r="D113" s="17">
        <v>121</v>
      </c>
      <c r="E113" s="49">
        <v>197</v>
      </c>
      <c r="F113" s="17">
        <v>120</v>
      </c>
      <c r="G113" s="17">
        <v>324</v>
      </c>
      <c r="H113" s="17">
        <v>1123</v>
      </c>
      <c r="I113" s="49">
        <v>1567</v>
      </c>
      <c r="J113" s="17">
        <v>83.9</v>
      </c>
      <c r="K113" s="17">
        <v>294.78999999999996</v>
      </c>
      <c r="L113" s="17">
        <v>762.57999999999993</v>
      </c>
      <c r="M113" s="18">
        <v>1141.26</v>
      </c>
    </row>
    <row r="114" spans="1:13" x14ac:dyDescent="0.2">
      <c r="A114" s="7" t="s">
        <v>18</v>
      </c>
      <c r="B114" s="17">
        <v>13</v>
      </c>
      <c r="C114" s="72">
        <v>4</v>
      </c>
      <c r="D114" s="17">
        <v>17</v>
      </c>
      <c r="E114" s="49">
        <v>34</v>
      </c>
      <c r="F114" s="17">
        <v>39</v>
      </c>
      <c r="G114" s="72">
        <v>4</v>
      </c>
      <c r="H114" s="17">
        <v>33</v>
      </c>
      <c r="I114" s="49">
        <v>76</v>
      </c>
      <c r="J114" s="17">
        <v>26.88</v>
      </c>
      <c r="K114" s="72">
        <v>2.81</v>
      </c>
      <c r="L114" s="17">
        <v>16.619999999999997</v>
      </c>
      <c r="M114" s="18">
        <v>46.3</v>
      </c>
    </row>
    <row r="115" spans="1:13" x14ac:dyDescent="0.2">
      <c r="A115" s="7" t="s">
        <v>19</v>
      </c>
      <c r="B115" s="17">
        <v>7</v>
      </c>
      <c r="C115" s="17">
        <v>7</v>
      </c>
      <c r="D115" s="17">
        <v>29</v>
      </c>
      <c r="E115" s="49">
        <v>43</v>
      </c>
      <c r="F115" s="17">
        <v>30</v>
      </c>
      <c r="G115" s="17">
        <v>41</v>
      </c>
      <c r="H115" s="17">
        <v>56</v>
      </c>
      <c r="I115" s="49">
        <v>127</v>
      </c>
      <c r="J115" s="17">
        <v>24.41</v>
      </c>
      <c r="K115" s="17">
        <v>33.250000000000007</v>
      </c>
      <c r="L115" s="17">
        <v>33.629999999999995</v>
      </c>
      <c r="M115" s="18">
        <v>91.3</v>
      </c>
    </row>
    <row r="116" spans="1:13" x14ac:dyDescent="0.2">
      <c r="A116" s="7" t="s">
        <v>20</v>
      </c>
      <c r="B116" s="17">
        <v>11</v>
      </c>
      <c r="C116" s="17">
        <v>45</v>
      </c>
      <c r="D116" s="17">
        <v>294</v>
      </c>
      <c r="E116" s="49">
        <v>350</v>
      </c>
      <c r="F116" s="17">
        <v>31</v>
      </c>
      <c r="G116" s="17">
        <v>447</v>
      </c>
      <c r="H116" s="17">
        <v>1974</v>
      </c>
      <c r="I116" s="49">
        <v>2452</v>
      </c>
      <c r="J116" s="17">
        <v>24.99</v>
      </c>
      <c r="K116" s="17">
        <v>403.03999999999996</v>
      </c>
      <c r="L116" s="17">
        <v>1406.7500000000002</v>
      </c>
      <c r="M116" s="18">
        <v>1834.77</v>
      </c>
    </row>
    <row r="117" spans="1:13" x14ac:dyDescent="0.2">
      <c r="A117" s="7" t="s">
        <v>21</v>
      </c>
      <c r="B117" s="17">
        <v>13</v>
      </c>
      <c r="C117" s="17">
        <v>0</v>
      </c>
      <c r="D117" s="17">
        <v>13</v>
      </c>
      <c r="E117" s="49">
        <v>26</v>
      </c>
      <c r="F117" s="17">
        <v>35</v>
      </c>
      <c r="G117" s="17">
        <v>0</v>
      </c>
      <c r="H117" s="17">
        <v>56</v>
      </c>
      <c r="I117" s="49">
        <v>91</v>
      </c>
      <c r="J117" s="17">
        <v>19.690000000000001</v>
      </c>
      <c r="K117" s="17">
        <v>0</v>
      </c>
      <c r="L117" s="17">
        <v>24.25</v>
      </c>
      <c r="M117" s="18">
        <v>43.94</v>
      </c>
    </row>
    <row r="118" spans="1:13" x14ac:dyDescent="0.2">
      <c r="A118" s="7" t="s">
        <v>22</v>
      </c>
      <c r="B118" s="17">
        <v>9</v>
      </c>
      <c r="C118" s="17">
        <v>0</v>
      </c>
      <c r="D118" s="17">
        <v>13</v>
      </c>
      <c r="E118" s="49">
        <v>22</v>
      </c>
      <c r="F118" s="17">
        <v>25</v>
      </c>
      <c r="G118" s="17">
        <v>0</v>
      </c>
      <c r="H118" s="17">
        <v>27</v>
      </c>
      <c r="I118" s="49">
        <v>52</v>
      </c>
      <c r="J118" s="17">
        <v>15.39</v>
      </c>
      <c r="K118" s="17">
        <v>0</v>
      </c>
      <c r="L118" s="17">
        <v>14.100000000000001</v>
      </c>
      <c r="M118" s="18">
        <v>29.48</v>
      </c>
    </row>
    <row r="119" spans="1:13" x14ac:dyDescent="0.2">
      <c r="A119" s="7" t="s">
        <v>24</v>
      </c>
      <c r="B119" s="17">
        <v>49</v>
      </c>
      <c r="C119" s="17">
        <v>24</v>
      </c>
      <c r="D119" s="17">
        <v>112</v>
      </c>
      <c r="E119" s="49">
        <v>185</v>
      </c>
      <c r="F119" s="17">
        <v>171</v>
      </c>
      <c r="G119" s="17">
        <v>55</v>
      </c>
      <c r="H119" s="17">
        <v>323</v>
      </c>
      <c r="I119" s="49">
        <v>549</v>
      </c>
      <c r="J119" s="17">
        <v>112.01</v>
      </c>
      <c r="K119" s="17">
        <v>41.82</v>
      </c>
      <c r="L119" s="17">
        <v>205.63999999999996</v>
      </c>
      <c r="M119" s="18">
        <v>359.46</v>
      </c>
    </row>
    <row r="120" spans="1:13" x14ac:dyDescent="0.2">
      <c r="A120" s="7" t="s">
        <v>25</v>
      </c>
      <c r="B120" s="17">
        <v>14</v>
      </c>
      <c r="C120" s="72" t="s">
        <v>206</v>
      </c>
      <c r="D120" s="17">
        <v>22</v>
      </c>
      <c r="E120" s="49">
        <v>38</v>
      </c>
      <c r="F120" s="17">
        <v>43</v>
      </c>
      <c r="G120" s="72" t="s">
        <v>206</v>
      </c>
      <c r="H120" s="17">
        <v>80</v>
      </c>
      <c r="I120" s="49">
        <v>136</v>
      </c>
      <c r="J120" s="17">
        <v>24.46</v>
      </c>
      <c r="K120" s="72" t="s">
        <v>206</v>
      </c>
      <c r="L120" s="17">
        <v>51.07</v>
      </c>
      <c r="M120" s="18">
        <v>88.07</v>
      </c>
    </row>
    <row r="121" spans="1:13" x14ac:dyDescent="0.2">
      <c r="A121" s="7" t="s">
        <v>26</v>
      </c>
      <c r="B121" s="17">
        <v>8</v>
      </c>
      <c r="C121" s="17">
        <v>5</v>
      </c>
      <c r="D121" s="17">
        <v>10</v>
      </c>
      <c r="E121" s="49">
        <v>23</v>
      </c>
      <c r="F121" s="17">
        <v>26</v>
      </c>
      <c r="G121" s="17">
        <v>29</v>
      </c>
      <c r="H121" s="17">
        <v>27</v>
      </c>
      <c r="I121" s="49">
        <v>82</v>
      </c>
      <c r="J121" s="17">
        <v>16.309999999999999</v>
      </c>
      <c r="K121" s="17">
        <v>26.48</v>
      </c>
      <c r="L121" s="17">
        <v>18.38</v>
      </c>
      <c r="M121" s="18">
        <v>61.18</v>
      </c>
    </row>
    <row r="122" spans="1:13" x14ac:dyDescent="0.2">
      <c r="A122" s="7" t="s">
        <v>27</v>
      </c>
      <c r="B122" s="17">
        <v>13</v>
      </c>
      <c r="C122" s="17">
        <v>20</v>
      </c>
      <c r="D122" s="17">
        <v>53</v>
      </c>
      <c r="E122" s="49">
        <v>86</v>
      </c>
      <c r="F122" s="17">
        <v>36</v>
      </c>
      <c r="G122" s="17">
        <v>92</v>
      </c>
      <c r="H122" s="17">
        <v>367</v>
      </c>
      <c r="I122" s="49">
        <v>495</v>
      </c>
      <c r="J122" s="17">
        <v>22.57</v>
      </c>
      <c r="K122" s="17">
        <v>78.69</v>
      </c>
      <c r="L122" s="17">
        <v>240.8</v>
      </c>
      <c r="M122" s="18">
        <v>342.08</v>
      </c>
    </row>
    <row r="123" spans="1:13" x14ac:dyDescent="0.2">
      <c r="A123" s="7" t="s">
        <v>28</v>
      </c>
      <c r="B123" s="72" t="s">
        <v>206</v>
      </c>
      <c r="C123" s="17">
        <v>0</v>
      </c>
      <c r="D123" s="72">
        <v>4</v>
      </c>
      <c r="E123" s="49">
        <v>7</v>
      </c>
      <c r="F123" s="72" t="s">
        <v>206</v>
      </c>
      <c r="G123" s="17">
        <v>0</v>
      </c>
      <c r="H123" s="72">
        <v>7</v>
      </c>
      <c r="I123" s="49">
        <v>13</v>
      </c>
      <c r="J123" s="72" t="s">
        <v>206</v>
      </c>
      <c r="K123" s="17">
        <v>0</v>
      </c>
      <c r="L123" s="72">
        <v>2.88</v>
      </c>
      <c r="M123" s="18">
        <v>6.47</v>
      </c>
    </row>
    <row r="124" spans="1:13" x14ac:dyDescent="0.2">
      <c r="A124" s="7" t="s">
        <v>29</v>
      </c>
      <c r="B124" s="17">
        <v>9</v>
      </c>
      <c r="C124" s="17">
        <v>10</v>
      </c>
      <c r="D124" s="17">
        <v>26</v>
      </c>
      <c r="E124" s="49">
        <v>45</v>
      </c>
      <c r="F124" s="17">
        <v>27</v>
      </c>
      <c r="G124" s="17">
        <v>113</v>
      </c>
      <c r="H124" s="17">
        <v>62</v>
      </c>
      <c r="I124" s="49">
        <v>202</v>
      </c>
      <c r="J124" s="17">
        <v>19.010000000000002</v>
      </c>
      <c r="K124" s="17">
        <v>102.44</v>
      </c>
      <c r="L124" s="17">
        <v>32.870000000000005</v>
      </c>
      <c r="M124" s="18">
        <v>154.34</v>
      </c>
    </row>
    <row r="125" spans="1:13" x14ac:dyDescent="0.2">
      <c r="A125" s="7" t="s">
        <v>30</v>
      </c>
      <c r="B125" s="72" t="s">
        <v>206</v>
      </c>
      <c r="C125" s="17">
        <v>4</v>
      </c>
      <c r="D125" s="17">
        <v>5</v>
      </c>
      <c r="E125" s="49">
        <v>10</v>
      </c>
      <c r="F125" s="72" t="s">
        <v>206</v>
      </c>
      <c r="G125" s="17">
        <v>18</v>
      </c>
      <c r="H125" s="17">
        <v>17</v>
      </c>
      <c r="I125" s="49">
        <v>38</v>
      </c>
      <c r="J125" s="72" t="s">
        <v>206</v>
      </c>
      <c r="K125" s="17">
        <v>14.5</v>
      </c>
      <c r="L125" s="17">
        <v>13.28</v>
      </c>
      <c r="M125" s="18">
        <v>29.58</v>
      </c>
    </row>
    <row r="126" spans="1:13" x14ac:dyDescent="0.2">
      <c r="A126" s="7" t="s">
        <v>93</v>
      </c>
      <c r="B126" s="17">
        <v>36</v>
      </c>
      <c r="C126" s="17">
        <v>14</v>
      </c>
      <c r="D126" s="17">
        <v>45</v>
      </c>
      <c r="E126" s="49">
        <v>95</v>
      </c>
      <c r="F126" s="17">
        <v>91</v>
      </c>
      <c r="G126" s="17">
        <v>49</v>
      </c>
      <c r="H126" s="17">
        <v>222</v>
      </c>
      <c r="I126" s="49">
        <v>362</v>
      </c>
      <c r="J126" s="17">
        <v>61.75</v>
      </c>
      <c r="K126" s="17">
        <v>39.700000000000003</v>
      </c>
      <c r="L126" s="17">
        <v>153.25000000000003</v>
      </c>
      <c r="M126" s="18">
        <v>254.7</v>
      </c>
    </row>
    <row r="127" spans="1:13" x14ac:dyDescent="0.2">
      <c r="A127" s="7" t="s">
        <v>102</v>
      </c>
      <c r="B127" s="17">
        <v>34</v>
      </c>
      <c r="C127" s="72">
        <v>4</v>
      </c>
      <c r="D127" s="17">
        <v>34</v>
      </c>
      <c r="E127" s="49">
        <v>72</v>
      </c>
      <c r="F127" s="17">
        <v>106</v>
      </c>
      <c r="G127" s="72">
        <v>8</v>
      </c>
      <c r="H127" s="17">
        <v>144</v>
      </c>
      <c r="I127" s="49">
        <v>258</v>
      </c>
      <c r="J127" s="17">
        <v>63.87</v>
      </c>
      <c r="K127" s="72">
        <v>3.89</v>
      </c>
      <c r="L127" s="17">
        <v>98.559999999999988</v>
      </c>
      <c r="M127" s="18">
        <v>166.33</v>
      </c>
    </row>
    <row r="128" spans="1:13" ht="13.5" thickBot="1" x14ac:dyDescent="0.25">
      <c r="A128" s="16"/>
      <c r="B128" s="60"/>
      <c r="C128" s="55"/>
      <c r="D128" s="55"/>
      <c r="E128" s="56"/>
      <c r="F128" s="55"/>
      <c r="G128" s="55"/>
      <c r="H128" s="55"/>
      <c r="I128" s="56"/>
      <c r="J128" s="55"/>
      <c r="K128" s="55"/>
      <c r="L128" s="55"/>
      <c r="M128" s="69"/>
    </row>
    <row r="130" spans="1:1" x14ac:dyDescent="0.2">
      <c r="A130" s="10" t="str">
        <f>VLOOKUP("&lt;Legende_1&gt;",Uebersetzungen!$B$3:$E$352,Uebersetzungen!$B$2+1,FALSE)</f>
        <v>* aus Datenschutzgründen nicht einzeln ausgewiesen</v>
      </c>
    </row>
    <row r="132" spans="1:1" x14ac:dyDescent="0.2">
      <c r="A132" s="5" t="str">
        <f>VLOOKUP("&lt;Quelle_1&gt;",Uebersetzungen!$B$3:$E$56,Uebersetzungen!$B$2+1,FALSE)</f>
        <v>Quelle: BFS (STATENT)</v>
      </c>
    </row>
    <row r="133" spans="1:1" x14ac:dyDescent="0.2">
      <c r="A133" s="10" t="str">
        <f>VLOOKUP("&lt;Aktualisierung&gt;",Uebersetzungen!$B$3:$E$56,Uebersetzungen!$B$2+1,FALSE)</f>
        <v>Letztmals aktualisiert am: 21.08.2024</v>
      </c>
    </row>
  </sheetData>
  <sheetProtection sheet="1" objects="1" scenarios="1"/>
  <mergeCells count="5">
    <mergeCell ref="A7:E7"/>
    <mergeCell ref="A9:J9"/>
    <mergeCell ref="B12:E12"/>
    <mergeCell ref="F12:I12"/>
    <mergeCell ref="J12:M12"/>
  </mergeCells>
  <pageMargins left="0.7" right="0.7" top="0.78740157499999996" bottom="0.78740157499999996" header="0.3" footer="0.3"/>
  <pageSetup paperSize="9" scale="35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9153" r:id="rId4" name="Option Button 1">
              <controlPr defaultSize="0" autoFill="0" autoLine="0" autoPict="0">
                <anchor moveWithCells="1">
                  <from>
                    <xdr:col>4</xdr:col>
                    <xdr:colOff>990600</xdr:colOff>
                    <xdr:row>1</xdr:row>
                    <xdr:rowOff>114300</xdr:rowOff>
                  </from>
                  <to>
                    <xdr:col>5</xdr:col>
                    <xdr:colOff>904875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154" r:id="rId5" name="Option Button 2">
              <controlPr defaultSize="0" autoFill="0" autoLine="0" autoPict="0">
                <anchor moveWithCells="1">
                  <from>
                    <xdr:col>4</xdr:col>
                    <xdr:colOff>990600</xdr:colOff>
                    <xdr:row>2</xdr:row>
                    <xdr:rowOff>104775</xdr:rowOff>
                  </from>
                  <to>
                    <xdr:col>6</xdr:col>
                    <xdr:colOff>142875</xdr:colOff>
                    <xdr:row>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155" r:id="rId6" name="Option Button 3">
              <controlPr defaultSize="0" autoFill="0" autoLine="0" autoPict="0">
                <anchor moveWithCells="1">
                  <from>
                    <xdr:col>4</xdr:col>
                    <xdr:colOff>990600</xdr:colOff>
                    <xdr:row>3</xdr:row>
                    <xdr:rowOff>66675</xdr:rowOff>
                  </from>
                  <to>
                    <xdr:col>5</xdr:col>
                    <xdr:colOff>904875</xdr:colOff>
                    <xdr:row>4</xdr:row>
                    <xdr:rowOff>95250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M133"/>
  <sheetViews>
    <sheetView zoomScaleNormal="100" workbookViewId="0"/>
  </sheetViews>
  <sheetFormatPr baseColWidth="10" defaultRowHeight="12.75" x14ac:dyDescent="0.2"/>
  <cols>
    <col min="1" max="1" width="35.7109375" style="10" customWidth="1"/>
    <col min="2" max="11" width="16.7109375" style="10" customWidth="1"/>
    <col min="12" max="12" width="16.7109375" style="22" customWidth="1"/>
    <col min="13" max="13" width="16.7109375" style="10" customWidth="1"/>
    <col min="14" max="16384" width="11.42578125" style="10"/>
  </cols>
  <sheetData>
    <row r="1" spans="1:13" s="1" customFormat="1" x14ac:dyDescent="0.2">
      <c r="L1" s="2"/>
    </row>
    <row r="2" spans="1:13" s="1" customFormat="1" ht="15.75" x14ac:dyDescent="0.25">
      <c r="B2" s="13"/>
      <c r="C2" s="13"/>
      <c r="D2" s="14"/>
      <c r="E2" s="14"/>
      <c r="F2" s="14"/>
      <c r="G2" s="14"/>
      <c r="H2" s="14"/>
      <c r="I2" s="14"/>
      <c r="J2" s="14"/>
      <c r="K2" s="14"/>
      <c r="L2" s="20"/>
    </row>
    <row r="3" spans="1:13" s="1" customFormat="1" ht="15.75" x14ac:dyDescent="0.25">
      <c r="B3" s="13"/>
      <c r="C3" s="13"/>
      <c r="D3" s="14"/>
      <c r="E3" s="14"/>
      <c r="F3" s="14"/>
      <c r="G3" s="14"/>
      <c r="H3" s="14"/>
      <c r="I3" s="14"/>
      <c r="J3" s="14"/>
      <c r="K3" s="14"/>
      <c r="L3" s="20"/>
    </row>
    <row r="4" spans="1:13" s="1" customFormat="1" ht="15.75" x14ac:dyDescent="0.25">
      <c r="B4" s="13"/>
      <c r="C4" s="13"/>
      <c r="D4" s="14"/>
      <c r="E4" s="14"/>
      <c r="F4" s="14"/>
      <c r="G4" s="14"/>
      <c r="H4" s="14"/>
      <c r="I4" s="14"/>
      <c r="J4" s="14"/>
      <c r="K4" s="14"/>
      <c r="L4" s="20"/>
    </row>
    <row r="5" spans="1:13" s="2" customFormat="1" x14ac:dyDescent="0.2"/>
    <row r="6" spans="1:13" s="1" customFormat="1" ht="6" customHeight="1" x14ac:dyDescent="0.2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</row>
    <row r="7" spans="1:13" s="2" customFormat="1" ht="15.75" customHeight="1" x14ac:dyDescent="0.2">
      <c r="A7" s="73" t="str">
        <f>VLOOKUP("&lt;Fachbereich&gt;",Uebersetzungen!$B$3:$E$103,Uebersetzungen!$B$2+1,FALSE)</f>
        <v>Daten &amp; Statistik</v>
      </c>
      <c r="B7" s="73"/>
      <c r="C7" s="73"/>
      <c r="D7" s="73"/>
      <c r="E7" s="73"/>
      <c r="F7" s="3"/>
      <c r="G7" s="3"/>
      <c r="H7" s="3"/>
      <c r="I7" s="3"/>
      <c r="J7" s="3"/>
      <c r="K7" s="3"/>
      <c r="L7" s="3"/>
    </row>
    <row r="8" spans="1:13" s="2" customFormat="1" ht="15.75" customHeight="1" x14ac:dyDescent="0.2">
      <c r="B8" s="43"/>
      <c r="C8" s="43"/>
      <c r="D8" s="43"/>
      <c r="E8" s="43"/>
      <c r="F8" s="3"/>
      <c r="G8" s="3"/>
      <c r="H8" s="3"/>
      <c r="I8" s="3"/>
      <c r="J8" s="3"/>
      <c r="K8" s="3"/>
      <c r="L8" s="3"/>
    </row>
    <row r="9" spans="1:13" s="2" customFormat="1" ht="15.75" customHeight="1" x14ac:dyDescent="0.25">
      <c r="A9" s="74" t="str">
        <f>VLOOKUP("&lt;Titel&gt;",Uebersetzungen!$B$3:$E$35,Uebersetzungen!$B$2+1,FALSE)</f>
        <v>Wirtschaftsstruktur der Bündner Regionen und Gemeinden</v>
      </c>
      <c r="B9" s="75"/>
      <c r="C9" s="75"/>
      <c r="D9" s="75"/>
      <c r="E9" s="75"/>
      <c r="F9" s="75"/>
      <c r="G9" s="75"/>
      <c r="H9" s="75"/>
      <c r="I9" s="75"/>
      <c r="J9" s="75"/>
      <c r="K9" s="44"/>
    </row>
    <row r="10" spans="1:13" s="5" customFormat="1" x14ac:dyDescent="0.2">
      <c r="A10" s="37" t="str">
        <f>VLOOKUP("&lt;UTitel&gt;",Uebersetzungen!$B$3:$E$103,Uebersetzungen!$B$2+1,FALSE)</f>
        <v>(Gemeindestand 2024: 101 Gemeinden)</v>
      </c>
      <c r="B10" s="38"/>
      <c r="C10" s="38"/>
      <c r="D10" s="39"/>
      <c r="E10" s="39"/>
      <c r="F10" s="39"/>
      <c r="G10" s="40"/>
      <c r="H10" s="40"/>
      <c r="I10" s="40"/>
    </row>
    <row r="11" spans="1:13" s="4" customFormat="1" ht="13.5" thickBot="1" x14ac:dyDescent="0.25">
      <c r="L11" s="21"/>
    </row>
    <row r="12" spans="1:13" s="67" customFormat="1" ht="17.25" customHeight="1" x14ac:dyDescent="0.2">
      <c r="A12" s="66"/>
      <c r="B12" s="76" t="str">
        <f>VLOOKUP("&lt;SpaltenTitel_1&gt;",Uebersetzungen!$B$3:$E$33,Uebersetzungen!$B$2+1,FALSE)</f>
        <v>Arbeitsstätten</v>
      </c>
      <c r="C12" s="77"/>
      <c r="D12" s="77"/>
      <c r="E12" s="78"/>
      <c r="F12" s="76" t="str">
        <f>VLOOKUP("&lt;SpaltenTitel_2&gt;",Uebersetzungen!$B$3:$E$33,Uebersetzungen!$B$2+1,FALSE)</f>
        <v>Beschäftigte</v>
      </c>
      <c r="G12" s="77"/>
      <c r="H12" s="77"/>
      <c r="I12" s="78"/>
      <c r="J12" s="76" t="str">
        <f>VLOOKUP("&lt;SpaltenTitel_3&gt;",Uebersetzungen!$B$3:$E$33,Uebersetzungen!$B$2+1,FALSE)</f>
        <v>Vollzeitäquivalente (VZÄ)</v>
      </c>
      <c r="K12" s="77"/>
      <c r="L12" s="77"/>
      <c r="M12" s="79"/>
    </row>
    <row r="13" spans="1:13" s="42" customFormat="1" ht="17.25" customHeight="1" x14ac:dyDescent="0.2">
      <c r="A13" s="45"/>
      <c r="B13" s="58" t="str">
        <f>VLOOKUP("&lt;SpaltenTitel_1.1&gt;",Uebersetzungen!$B$3:$E$33,Uebersetzungen!$B$2+1,FALSE)</f>
        <v>Primärer Sektor</v>
      </c>
      <c r="C13" s="46" t="str">
        <f>VLOOKUP("&lt;SpaltenTitel_1.2&gt;",Uebersetzungen!$B$3:$E$33,Uebersetzungen!$B$2+1,FALSE)</f>
        <v>Sekundärer Sektor</v>
      </c>
      <c r="D13" s="46" t="str">
        <f>VLOOKUP("&lt;SpaltenTitel_1.3&gt;",Uebersetzungen!$B$3:$E$72,Uebersetzungen!$B$2+1,FALSE)</f>
        <v>Tertiärer Sektor</v>
      </c>
      <c r="E13" s="47" t="str">
        <f>VLOOKUP("&lt;SpaltenTitel_1.4&gt;",Uebersetzungen!$B$3:$E$72,Uebersetzungen!$B$2+1,FALSE)</f>
        <v>Total</v>
      </c>
      <c r="F13" s="58" t="str">
        <f>VLOOKUP("&lt;SpaltenTitel_1.1&gt;",Uebersetzungen!$B$3:$E$33,Uebersetzungen!$B$2+1,FALSE)</f>
        <v>Primärer Sektor</v>
      </c>
      <c r="G13" s="46" t="str">
        <f>VLOOKUP("&lt;SpaltenTitel_1.2&gt;",Uebersetzungen!$B$3:$E$33,Uebersetzungen!$B$2+1,FALSE)</f>
        <v>Sekundärer Sektor</v>
      </c>
      <c r="H13" s="46" t="str">
        <f>VLOOKUP("&lt;SpaltenTitel_1.3&gt;",Uebersetzungen!$B$3:$E$72,Uebersetzungen!$B$2+1,FALSE)</f>
        <v>Tertiärer Sektor</v>
      </c>
      <c r="I13" s="47" t="str">
        <f>VLOOKUP("&lt;SpaltenTitel_1.4&gt;",Uebersetzungen!$B$3:$E$72,Uebersetzungen!$B$2+1,FALSE)</f>
        <v>Total</v>
      </c>
      <c r="J13" s="58" t="str">
        <f>VLOOKUP("&lt;SpaltenTitel_1.1&gt;",Uebersetzungen!$B$3:$E$33,Uebersetzungen!$B$2+1,FALSE)</f>
        <v>Primärer Sektor</v>
      </c>
      <c r="K13" s="46" t="str">
        <f>VLOOKUP("&lt;SpaltenTitel_1.2&gt;",Uebersetzungen!$B$3:$E$33,Uebersetzungen!$B$2+1,FALSE)</f>
        <v>Sekundärer Sektor</v>
      </c>
      <c r="L13" s="46" t="str">
        <f>VLOOKUP("&lt;SpaltenTitel_1.3&gt;",Uebersetzungen!$B$3:$E$72,Uebersetzungen!$B$2+1,FALSE)</f>
        <v>Tertiärer Sektor</v>
      </c>
      <c r="M13" s="68" t="str">
        <f>VLOOKUP("&lt;SpaltenTitel_1.4&gt;",Uebersetzungen!$B$3:$E$72,Uebersetzungen!$B$2+1,FALSE)</f>
        <v>Total</v>
      </c>
    </row>
    <row r="14" spans="1:13" x14ac:dyDescent="0.2">
      <c r="A14" s="15"/>
      <c r="B14" s="59"/>
      <c r="C14" s="48"/>
      <c r="D14" s="48"/>
      <c r="E14" s="49"/>
      <c r="F14" s="17"/>
      <c r="G14" s="48"/>
      <c r="H14" s="48"/>
      <c r="I14" s="50"/>
      <c r="J14" s="17"/>
      <c r="K14" s="17"/>
      <c r="L14" s="48"/>
      <c r="M14" s="51"/>
    </row>
    <row r="15" spans="1:13" x14ac:dyDescent="0.2">
      <c r="A15" s="57" t="str">
        <f>VLOOKUP("&lt;Zeilentitel_1&gt;",Uebersetzungen!$B$3:$E$103,Uebersetzungen!$B$2+1,FALSE)</f>
        <v>GRAUBÜNDEN</v>
      </c>
      <c r="B15" s="53">
        <v>2667</v>
      </c>
      <c r="C15" s="8">
        <v>3019</v>
      </c>
      <c r="D15" s="8">
        <v>15184</v>
      </c>
      <c r="E15" s="52">
        <v>20870</v>
      </c>
      <c r="F15" s="8">
        <v>7332</v>
      </c>
      <c r="G15" s="8">
        <v>26715</v>
      </c>
      <c r="H15" s="8">
        <v>94453</v>
      </c>
      <c r="I15" s="52">
        <v>128500</v>
      </c>
      <c r="J15" s="8"/>
      <c r="K15" s="8"/>
      <c r="L15" s="8"/>
      <c r="M15" s="11"/>
    </row>
    <row r="16" spans="1:13" x14ac:dyDescent="0.2">
      <c r="A16" s="6" t="str">
        <f>VLOOKUP("&lt;Zeilentitel_2&gt;",Uebersetzungen!$B$3:$E$103,Uebersetzungen!$B$2+1,FALSE)</f>
        <v>Region Albula</v>
      </c>
      <c r="B16" s="9"/>
      <c r="C16" s="9"/>
      <c r="D16" s="9"/>
      <c r="E16" s="54"/>
      <c r="F16" s="9"/>
      <c r="G16" s="9"/>
      <c r="H16" s="9"/>
      <c r="I16" s="54"/>
      <c r="J16" s="9"/>
      <c r="K16" s="9"/>
      <c r="L16" s="9"/>
      <c r="M16" s="12"/>
    </row>
    <row r="17" spans="1:13" x14ac:dyDescent="0.2">
      <c r="A17" s="7" t="s">
        <v>1</v>
      </c>
      <c r="B17" s="17">
        <v>31</v>
      </c>
      <c r="C17" s="17">
        <v>44</v>
      </c>
      <c r="D17" s="17">
        <v>289</v>
      </c>
      <c r="E17" s="49">
        <v>364</v>
      </c>
      <c r="F17" s="17">
        <v>74</v>
      </c>
      <c r="G17" s="17">
        <v>360</v>
      </c>
      <c r="H17" s="17">
        <v>2126</v>
      </c>
      <c r="I17" s="49">
        <v>2560</v>
      </c>
      <c r="J17" s="17"/>
      <c r="K17" s="17"/>
      <c r="L17" s="17"/>
      <c r="M17" s="18"/>
    </row>
    <row r="18" spans="1:13" x14ac:dyDescent="0.2">
      <c r="A18" s="7" t="s">
        <v>2</v>
      </c>
      <c r="B18" s="17">
        <v>9</v>
      </c>
      <c r="C18" s="17">
        <v>6</v>
      </c>
      <c r="D18" s="17">
        <v>39</v>
      </c>
      <c r="E18" s="49">
        <v>54</v>
      </c>
      <c r="F18" s="17">
        <v>21</v>
      </c>
      <c r="G18" s="17">
        <v>13</v>
      </c>
      <c r="H18" s="17">
        <v>94</v>
      </c>
      <c r="I18" s="49">
        <v>128</v>
      </c>
      <c r="J18" s="17"/>
      <c r="K18" s="17"/>
      <c r="L18" s="17"/>
      <c r="M18" s="18"/>
    </row>
    <row r="19" spans="1:13" x14ac:dyDescent="0.2">
      <c r="A19" s="7" t="s">
        <v>95</v>
      </c>
      <c r="B19" s="17" t="s">
        <v>206</v>
      </c>
      <c r="C19" s="17" t="s">
        <v>206</v>
      </c>
      <c r="D19" s="17">
        <v>13</v>
      </c>
      <c r="E19" s="49">
        <v>17</v>
      </c>
      <c r="F19" s="17" t="s">
        <v>206</v>
      </c>
      <c r="G19" s="17" t="s">
        <v>206</v>
      </c>
      <c r="H19" s="17">
        <v>38</v>
      </c>
      <c r="I19" s="49">
        <v>85</v>
      </c>
      <c r="J19" s="17"/>
      <c r="K19" s="17"/>
      <c r="L19" s="17"/>
      <c r="M19" s="18"/>
    </row>
    <row r="20" spans="1:13" x14ac:dyDescent="0.2">
      <c r="A20" s="7" t="s">
        <v>3</v>
      </c>
      <c r="B20" s="17">
        <v>53</v>
      </c>
      <c r="C20" s="17">
        <v>27</v>
      </c>
      <c r="D20" s="17">
        <v>112</v>
      </c>
      <c r="E20" s="49">
        <v>192</v>
      </c>
      <c r="F20" s="17">
        <v>128</v>
      </c>
      <c r="G20" s="17">
        <v>105</v>
      </c>
      <c r="H20" s="17">
        <v>485</v>
      </c>
      <c r="I20" s="49">
        <v>718</v>
      </c>
      <c r="J20" s="17"/>
      <c r="K20" s="17"/>
      <c r="L20" s="17"/>
      <c r="M20" s="18"/>
    </row>
    <row r="21" spans="1:13" x14ac:dyDescent="0.2">
      <c r="A21" s="7" t="s">
        <v>89</v>
      </c>
      <c r="B21" s="17">
        <v>78</v>
      </c>
      <c r="C21" s="17">
        <v>60</v>
      </c>
      <c r="D21" s="17">
        <v>185</v>
      </c>
      <c r="E21" s="49">
        <v>323</v>
      </c>
      <c r="F21" s="17">
        <v>204</v>
      </c>
      <c r="G21" s="17">
        <v>345</v>
      </c>
      <c r="H21" s="17">
        <v>895</v>
      </c>
      <c r="I21" s="49">
        <v>1444</v>
      </c>
      <c r="J21" s="17"/>
      <c r="K21" s="17"/>
      <c r="L21" s="17"/>
      <c r="M21" s="18"/>
    </row>
    <row r="22" spans="1:13" x14ac:dyDescent="0.2">
      <c r="A22" s="7" t="s">
        <v>92</v>
      </c>
      <c r="B22" s="17">
        <v>20</v>
      </c>
      <c r="C22" s="17">
        <v>20</v>
      </c>
      <c r="D22" s="17">
        <v>74</v>
      </c>
      <c r="E22" s="49">
        <v>114</v>
      </c>
      <c r="F22" s="17">
        <v>109</v>
      </c>
      <c r="G22" s="17">
        <v>121</v>
      </c>
      <c r="H22" s="17">
        <v>350</v>
      </c>
      <c r="I22" s="49">
        <v>580</v>
      </c>
      <c r="J22" s="17"/>
      <c r="K22" s="17"/>
      <c r="L22" s="17"/>
      <c r="M22" s="18"/>
    </row>
    <row r="23" spans="1:13" x14ac:dyDescent="0.2">
      <c r="A23" s="6" t="str">
        <f>VLOOKUP("&lt;Zeilentitel_3&gt;",Uebersetzungen!$B$3:$E$103,Uebersetzungen!$B$2+1,FALSE)</f>
        <v>Region Bernina</v>
      </c>
      <c r="B23" s="9"/>
      <c r="C23" s="9"/>
      <c r="D23" s="9"/>
      <c r="E23" s="54"/>
      <c r="F23" s="9"/>
      <c r="G23" s="9"/>
      <c r="H23" s="9"/>
      <c r="I23" s="54"/>
      <c r="J23" s="9"/>
      <c r="K23" s="9"/>
      <c r="L23" s="9"/>
      <c r="M23" s="12"/>
    </row>
    <row r="24" spans="1:13" x14ac:dyDescent="0.2">
      <c r="A24" s="7" t="s">
        <v>4</v>
      </c>
      <c r="B24" s="17">
        <v>26</v>
      </c>
      <c r="C24" s="17">
        <v>30</v>
      </c>
      <c r="D24" s="17">
        <v>80</v>
      </c>
      <c r="E24" s="49">
        <v>136</v>
      </c>
      <c r="F24" s="17">
        <v>102</v>
      </c>
      <c r="G24" s="17">
        <v>353</v>
      </c>
      <c r="H24" s="17">
        <v>300</v>
      </c>
      <c r="I24" s="49">
        <v>755</v>
      </c>
      <c r="J24" s="17"/>
      <c r="K24" s="17"/>
      <c r="L24" s="17"/>
      <c r="M24" s="18"/>
    </row>
    <row r="25" spans="1:13" x14ac:dyDescent="0.2">
      <c r="A25" s="7" t="s">
        <v>5</v>
      </c>
      <c r="B25" s="17">
        <v>75</v>
      </c>
      <c r="C25" s="17">
        <v>87</v>
      </c>
      <c r="D25" s="17">
        <v>258</v>
      </c>
      <c r="E25" s="49">
        <v>420</v>
      </c>
      <c r="F25" s="17">
        <v>208</v>
      </c>
      <c r="G25" s="17">
        <v>617</v>
      </c>
      <c r="H25" s="17">
        <v>1183</v>
      </c>
      <c r="I25" s="49">
        <v>2008</v>
      </c>
      <c r="J25" s="17"/>
      <c r="K25" s="17"/>
      <c r="L25" s="17"/>
      <c r="M25" s="18"/>
    </row>
    <row r="26" spans="1:13" x14ac:dyDescent="0.2">
      <c r="A26" s="6" t="str">
        <f>VLOOKUP("&lt;Zeilentitel_4&gt;",Uebersetzungen!$B$3:$E$103,Uebersetzungen!$B$2+1,FALSE)</f>
        <v>Region Engiadina Bassa/Val Müstair</v>
      </c>
      <c r="B26" s="9"/>
      <c r="C26" s="9"/>
      <c r="D26" s="9"/>
      <c r="E26" s="54"/>
      <c r="F26" s="9"/>
      <c r="G26" s="9"/>
      <c r="H26" s="9"/>
      <c r="I26" s="54"/>
      <c r="J26" s="9"/>
      <c r="K26" s="9"/>
      <c r="L26" s="9"/>
      <c r="M26" s="12"/>
    </row>
    <row r="27" spans="1:13" x14ac:dyDescent="0.2">
      <c r="A27" s="7" t="s">
        <v>38</v>
      </c>
      <c r="B27" s="17">
        <v>30</v>
      </c>
      <c r="C27" s="17">
        <v>37</v>
      </c>
      <c r="D27" s="17">
        <v>114</v>
      </c>
      <c r="E27" s="49">
        <v>181</v>
      </c>
      <c r="F27" s="17">
        <v>92</v>
      </c>
      <c r="G27" s="17">
        <v>247</v>
      </c>
      <c r="H27" s="17">
        <v>501</v>
      </c>
      <c r="I27" s="49">
        <v>840</v>
      </c>
      <c r="J27" s="17"/>
      <c r="K27" s="17"/>
      <c r="L27" s="17"/>
      <c r="M27" s="18"/>
    </row>
    <row r="28" spans="1:13" x14ac:dyDescent="0.2">
      <c r="A28" s="7" t="s">
        <v>39</v>
      </c>
      <c r="B28" s="17">
        <v>23</v>
      </c>
      <c r="C28" s="17">
        <v>14</v>
      </c>
      <c r="D28" s="17">
        <v>124</v>
      </c>
      <c r="E28" s="49">
        <v>161</v>
      </c>
      <c r="F28" s="17">
        <v>43</v>
      </c>
      <c r="G28" s="17">
        <v>60</v>
      </c>
      <c r="H28" s="17">
        <v>1176</v>
      </c>
      <c r="I28" s="49">
        <v>1279</v>
      </c>
      <c r="J28" s="17"/>
      <c r="K28" s="17"/>
      <c r="L28" s="17"/>
      <c r="M28" s="18"/>
    </row>
    <row r="29" spans="1:13" x14ac:dyDescent="0.2">
      <c r="A29" s="7" t="s">
        <v>40</v>
      </c>
      <c r="B29" s="17">
        <v>96</v>
      </c>
      <c r="C29" s="17">
        <v>86</v>
      </c>
      <c r="D29" s="17">
        <v>440</v>
      </c>
      <c r="E29" s="49">
        <v>622</v>
      </c>
      <c r="F29" s="17">
        <v>250</v>
      </c>
      <c r="G29" s="17">
        <v>609</v>
      </c>
      <c r="H29" s="17">
        <v>2513</v>
      </c>
      <c r="I29" s="49">
        <v>3372</v>
      </c>
      <c r="J29" s="17"/>
      <c r="K29" s="17"/>
      <c r="L29" s="17"/>
      <c r="M29" s="18"/>
    </row>
    <row r="30" spans="1:13" x14ac:dyDescent="0.2">
      <c r="A30" s="7" t="s">
        <v>41</v>
      </c>
      <c r="B30" s="17">
        <v>38</v>
      </c>
      <c r="C30" s="17">
        <v>23</v>
      </c>
      <c r="D30" s="17">
        <v>59</v>
      </c>
      <c r="E30" s="49">
        <v>120</v>
      </c>
      <c r="F30" s="17">
        <v>106</v>
      </c>
      <c r="G30" s="17">
        <v>104</v>
      </c>
      <c r="H30" s="17">
        <v>174</v>
      </c>
      <c r="I30" s="49">
        <v>384</v>
      </c>
      <c r="J30" s="17"/>
      <c r="K30" s="17"/>
      <c r="L30" s="17"/>
      <c r="M30" s="18"/>
    </row>
    <row r="31" spans="1:13" x14ac:dyDescent="0.2">
      <c r="A31" s="7" t="s">
        <v>60</v>
      </c>
      <c r="B31" s="17">
        <v>54</v>
      </c>
      <c r="C31" s="17">
        <v>37</v>
      </c>
      <c r="D31" s="17">
        <v>156</v>
      </c>
      <c r="E31" s="49">
        <v>247</v>
      </c>
      <c r="F31" s="17">
        <v>150</v>
      </c>
      <c r="G31" s="17">
        <v>315</v>
      </c>
      <c r="H31" s="17">
        <v>701</v>
      </c>
      <c r="I31" s="49">
        <v>1166</v>
      </c>
      <c r="J31" s="17"/>
      <c r="K31" s="17"/>
      <c r="L31" s="17"/>
      <c r="M31" s="18"/>
    </row>
    <row r="32" spans="1:13" x14ac:dyDescent="0.2">
      <c r="A32" s="6" t="str">
        <f>VLOOKUP("&lt;Zeilentitel_5&gt;",Uebersetzungen!$B$3:$E$103,Uebersetzungen!$B$2+1,FALSE)</f>
        <v>Region Imboden</v>
      </c>
      <c r="B32" s="9"/>
      <c r="C32" s="9"/>
      <c r="D32" s="9"/>
      <c r="E32" s="54"/>
      <c r="F32" s="9"/>
      <c r="G32" s="9"/>
      <c r="H32" s="9"/>
      <c r="I32" s="54"/>
      <c r="J32" s="9"/>
      <c r="K32" s="9"/>
      <c r="L32" s="9"/>
      <c r="M32" s="12"/>
    </row>
    <row r="33" spans="1:13" x14ac:dyDescent="0.2">
      <c r="A33" s="7" t="s">
        <v>31</v>
      </c>
      <c r="B33" s="17">
        <v>12</v>
      </c>
      <c r="C33" s="17">
        <v>28</v>
      </c>
      <c r="D33" s="17">
        <v>144</v>
      </c>
      <c r="E33" s="49">
        <v>184</v>
      </c>
      <c r="F33" s="17">
        <v>64</v>
      </c>
      <c r="G33" s="17">
        <v>965</v>
      </c>
      <c r="H33" s="17">
        <v>573</v>
      </c>
      <c r="I33" s="49">
        <v>1602</v>
      </c>
      <c r="J33" s="17"/>
      <c r="K33" s="17"/>
      <c r="L33" s="17"/>
      <c r="M33" s="18"/>
    </row>
    <row r="34" spans="1:13" x14ac:dyDescent="0.2">
      <c r="A34" s="7" t="s">
        <v>32</v>
      </c>
      <c r="B34" s="17">
        <v>16</v>
      </c>
      <c r="C34" s="17">
        <v>62</v>
      </c>
      <c r="D34" s="17">
        <v>295</v>
      </c>
      <c r="E34" s="49">
        <v>373</v>
      </c>
      <c r="F34" s="17">
        <v>47</v>
      </c>
      <c r="G34" s="17">
        <v>1426</v>
      </c>
      <c r="H34" s="17">
        <v>1526</v>
      </c>
      <c r="I34" s="49">
        <v>2999</v>
      </c>
      <c r="J34" s="17"/>
      <c r="K34" s="17"/>
      <c r="L34" s="17"/>
      <c r="M34" s="18"/>
    </row>
    <row r="35" spans="1:13" x14ac:dyDescent="0.2">
      <c r="A35" s="7" t="s">
        <v>33</v>
      </c>
      <c r="B35" s="17">
        <v>6</v>
      </c>
      <c r="C35" s="17">
        <v>17</v>
      </c>
      <c r="D35" s="17">
        <v>50</v>
      </c>
      <c r="E35" s="49">
        <v>73</v>
      </c>
      <c r="F35" s="17">
        <v>12</v>
      </c>
      <c r="G35" s="17">
        <v>191</v>
      </c>
      <c r="H35" s="17">
        <v>122</v>
      </c>
      <c r="I35" s="49">
        <v>325</v>
      </c>
      <c r="J35" s="17"/>
      <c r="K35" s="17"/>
      <c r="L35" s="17"/>
      <c r="M35" s="18"/>
    </row>
    <row r="36" spans="1:13" x14ac:dyDescent="0.2">
      <c r="A36" s="7" t="s">
        <v>34</v>
      </c>
      <c r="B36" s="17">
        <v>9</v>
      </c>
      <c r="C36" s="17">
        <v>35</v>
      </c>
      <c r="D36" s="17">
        <v>71</v>
      </c>
      <c r="E36" s="49">
        <v>115</v>
      </c>
      <c r="F36" s="17">
        <v>36</v>
      </c>
      <c r="G36" s="17">
        <v>204</v>
      </c>
      <c r="H36" s="17">
        <v>208</v>
      </c>
      <c r="I36" s="49">
        <v>448</v>
      </c>
      <c r="J36" s="17"/>
      <c r="K36" s="17"/>
      <c r="L36" s="17"/>
      <c r="M36" s="18"/>
    </row>
    <row r="37" spans="1:13" x14ac:dyDescent="0.2">
      <c r="A37" s="7" t="s">
        <v>35</v>
      </c>
      <c r="B37" s="17">
        <v>19</v>
      </c>
      <c r="C37" s="17">
        <v>43</v>
      </c>
      <c r="D37" s="17">
        <v>251</v>
      </c>
      <c r="E37" s="49">
        <v>313</v>
      </c>
      <c r="F37" s="17">
        <v>50</v>
      </c>
      <c r="G37" s="17">
        <v>334</v>
      </c>
      <c r="H37" s="17">
        <v>1347</v>
      </c>
      <c r="I37" s="49">
        <v>1731</v>
      </c>
      <c r="J37" s="17"/>
      <c r="K37" s="17"/>
      <c r="L37" s="17"/>
      <c r="M37" s="18"/>
    </row>
    <row r="38" spans="1:13" x14ac:dyDescent="0.2">
      <c r="A38" s="7" t="s">
        <v>36</v>
      </c>
      <c r="B38" s="17">
        <v>12</v>
      </c>
      <c r="C38" s="17">
        <v>17</v>
      </c>
      <c r="D38" s="17">
        <v>55</v>
      </c>
      <c r="E38" s="49">
        <v>84</v>
      </c>
      <c r="F38" s="17">
        <v>45</v>
      </c>
      <c r="G38" s="17">
        <v>84</v>
      </c>
      <c r="H38" s="17">
        <v>116</v>
      </c>
      <c r="I38" s="49">
        <v>245</v>
      </c>
      <c r="J38" s="17"/>
      <c r="K38" s="17"/>
      <c r="L38" s="17"/>
      <c r="M38" s="18"/>
    </row>
    <row r="39" spans="1:13" x14ac:dyDescent="0.2">
      <c r="A39" s="7" t="s">
        <v>37</v>
      </c>
      <c r="B39" s="17">
        <v>16</v>
      </c>
      <c r="C39" s="17">
        <v>22</v>
      </c>
      <c r="D39" s="17">
        <v>57</v>
      </c>
      <c r="E39" s="49">
        <v>95</v>
      </c>
      <c r="F39" s="17">
        <v>41</v>
      </c>
      <c r="G39" s="17">
        <v>108</v>
      </c>
      <c r="H39" s="17">
        <v>161</v>
      </c>
      <c r="I39" s="49">
        <v>310</v>
      </c>
      <c r="J39" s="17"/>
      <c r="K39" s="17"/>
      <c r="L39" s="17"/>
      <c r="M39" s="18"/>
    </row>
    <row r="40" spans="1:13" x14ac:dyDescent="0.2">
      <c r="A40" s="6" t="str">
        <f>VLOOKUP("&lt;Zeilentitel_6&gt;",Uebersetzungen!$B$3:$E$103,Uebersetzungen!$B$2+1,FALSE)</f>
        <v>Region Landquart</v>
      </c>
      <c r="B40" s="9"/>
      <c r="C40" s="9"/>
      <c r="D40" s="9"/>
      <c r="E40" s="54"/>
      <c r="F40" s="9"/>
      <c r="G40" s="9"/>
      <c r="H40" s="9"/>
      <c r="I40" s="54"/>
      <c r="J40" s="9"/>
      <c r="K40" s="9"/>
      <c r="L40" s="9"/>
      <c r="M40" s="12"/>
    </row>
    <row r="41" spans="1:13" x14ac:dyDescent="0.2">
      <c r="A41" s="7" t="s">
        <v>71</v>
      </c>
      <c r="B41" s="17">
        <v>28</v>
      </c>
      <c r="C41" s="17">
        <v>55</v>
      </c>
      <c r="D41" s="17">
        <v>144</v>
      </c>
      <c r="E41" s="49">
        <v>227</v>
      </c>
      <c r="F41" s="17">
        <v>72</v>
      </c>
      <c r="G41" s="17">
        <v>634</v>
      </c>
      <c r="H41" s="17">
        <v>465</v>
      </c>
      <c r="I41" s="49">
        <v>1171</v>
      </c>
      <c r="J41" s="17"/>
      <c r="K41" s="17"/>
      <c r="L41" s="17"/>
      <c r="M41" s="18"/>
    </row>
    <row r="42" spans="1:13" x14ac:dyDescent="0.2">
      <c r="A42" s="7" t="s">
        <v>72</v>
      </c>
      <c r="B42" s="17">
        <v>19</v>
      </c>
      <c r="C42" s="17">
        <v>40</v>
      </c>
      <c r="D42" s="17">
        <v>82</v>
      </c>
      <c r="E42" s="49">
        <v>141</v>
      </c>
      <c r="F42" s="17">
        <v>64</v>
      </c>
      <c r="G42" s="17">
        <v>299</v>
      </c>
      <c r="H42" s="17">
        <v>256</v>
      </c>
      <c r="I42" s="49">
        <v>619</v>
      </c>
      <c r="J42" s="17"/>
      <c r="K42" s="17"/>
      <c r="L42" s="17"/>
      <c r="M42" s="18"/>
    </row>
    <row r="43" spans="1:13" x14ac:dyDescent="0.2">
      <c r="A43" s="7" t="s">
        <v>73</v>
      </c>
      <c r="B43" s="17">
        <v>24</v>
      </c>
      <c r="C43" s="17">
        <v>40</v>
      </c>
      <c r="D43" s="17">
        <v>176</v>
      </c>
      <c r="E43" s="49">
        <v>240</v>
      </c>
      <c r="F43" s="17">
        <v>72</v>
      </c>
      <c r="G43" s="17">
        <v>266</v>
      </c>
      <c r="H43" s="17">
        <v>898</v>
      </c>
      <c r="I43" s="49">
        <v>1236</v>
      </c>
      <c r="J43" s="17"/>
      <c r="K43" s="17"/>
      <c r="L43" s="17"/>
      <c r="M43" s="18"/>
    </row>
    <row r="44" spans="1:13" x14ac:dyDescent="0.2">
      <c r="A44" s="7" t="s">
        <v>74</v>
      </c>
      <c r="B44" s="17">
        <v>30</v>
      </c>
      <c r="C44" s="17">
        <v>6</v>
      </c>
      <c r="D44" s="17">
        <v>26</v>
      </c>
      <c r="E44" s="49">
        <v>62</v>
      </c>
      <c r="F44" s="17">
        <v>114</v>
      </c>
      <c r="G44" s="17">
        <v>8</v>
      </c>
      <c r="H44" s="17">
        <v>67</v>
      </c>
      <c r="I44" s="49">
        <v>189</v>
      </c>
      <c r="J44" s="17"/>
      <c r="K44" s="17"/>
      <c r="L44" s="17"/>
      <c r="M44" s="18"/>
    </row>
    <row r="45" spans="1:13" x14ac:dyDescent="0.2">
      <c r="A45" s="7" t="s">
        <v>75</v>
      </c>
      <c r="B45" s="17">
        <v>33</v>
      </c>
      <c r="C45" s="17">
        <v>9</v>
      </c>
      <c r="D45" s="17">
        <v>47</v>
      </c>
      <c r="E45" s="49">
        <v>89</v>
      </c>
      <c r="F45" s="17">
        <v>116</v>
      </c>
      <c r="G45" s="17">
        <v>22</v>
      </c>
      <c r="H45" s="17">
        <v>169</v>
      </c>
      <c r="I45" s="49">
        <v>307</v>
      </c>
      <c r="J45" s="17"/>
      <c r="K45" s="17"/>
      <c r="L45" s="17"/>
      <c r="M45" s="18"/>
    </row>
    <row r="46" spans="1:13" x14ac:dyDescent="0.2">
      <c r="A46" s="7" t="s">
        <v>76</v>
      </c>
      <c r="B46" s="17">
        <v>60</v>
      </c>
      <c r="C46" s="17">
        <v>54</v>
      </c>
      <c r="D46" s="17">
        <v>221</v>
      </c>
      <c r="E46" s="49">
        <v>335</v>
      </c>
      <c r="F46" s="17">
        <v>176</v>
      </c>
      <c r="G46" s="17">
        <v>501</v>
      </c>
      <c r="H46" s="17">
        <v>1034</v>
      </c>
      <c r="I46" s="49">
        <v>1711</v>
      </c>
      <c r="J46" s="17"/>
      <c r="K46" s="17"/>
      <c r="L46" s="17"/>
      <c r="M46" s="18"/>
    </row>
    <row r="47" spans="1:13" x14ac:dyDescent="0.2">
      <c r="A47" s="7" t="s">
        <v>77</v>
      </c>
      <c r="B47" s="17">
        <v>38</v>
      </c>
      <c r="C47" s="17">
        <v>40</v>
      </c>
      <c r="D47" s="17">
        <v>163</v>
      </c>
      <c r="E47" s="49">
        <v>241</v>
      </c>
      <c r="F47" s="17">
        <v>134</v>
      </c>
      <c r="G47" s="17">
        <v>314</v>
      </c>
      <c r="H47" s="17">
        <v>433</v>
      </c>
      <c r="I47" s="49">
        <v>881</v>
      </c>
      <c r="J47" s="17"/>
      <c r="K47" s="17"/>
      <c r="L47" s="17"/>
      <c r="M47" s="18"/>
    </row>
    <row r="48" spans="1:13" x14ac:dyDescent="0.2">
      <c r="A48" s="7" t="s">
        <v>78</v>
      </c>
      <c r="B48" s="17">
        <v>37</v>
      </c>
      <c r="C48" s="17">
        <v>110</v>
      </c>
      <c r="D48" s="17">
        <v>477</v>
      </c>
      <c r="E48" s="49">
        <v>624</v>
      </c>
      <c r="F48" s="17">
        <v>150</v>
      </c>
      <c r="G48" s="17">
        <v>2020</v>
      </c>
      <c r="H48" s="17">
        <v>3615</v>
      </c>
      <c r="I48" s="49">
        <v>5785</v>
      </c>
      <c r="J48" s="17"/>
      <c r="K48" s="17"/>
      <c r="L48" s="17"/>
      <c r="M48" s="18"/>
    </row>
    <row r="49" spans="1:13" x14ac:dyDescent="0.2">
      <c r="A49" s="6" t="str">
        <f>VLOOKUP("&lt;Zeilentitel_7&gt;",Uebersetzungen!$B$3:$E$103,Uebersetzungen!$B$2+1,FALSE)</f>
        <v>Region Maloja</v>
      </c>
      <c r="B49" s="9"/>
      <c r="C49" s="9"/>
      <c r="D49" s="9"/>
      <c r="E49" s="54"/>
      <c r="F49" s="9"/>
      <c r="G49" s="9"/>
      <c r="H49" s="9"/>
      <c r="I49" s="54"/>
      <c r="J49" s="9"/>
      <c r="K49" s="9"/>
      <c r="L49" s="9"/>
      <c r="M49" s="12"/>
    </row>
    <row r="50" spans="1:13" x14ac:dyDescent="0.2">
      <c r="A50" s="7" t="s">
        <v>42</v>
      </c>
      <c r="B50" s="17">
        <v>7</v>
      </c>
      <c r="C50" s="17">
        <v>8</v>
      </c>
      <c r="D50" s="17">
        <v>53</v>
      </c>
      <c r="E50" s="49">
        <v>68</v>
      </c>
      <c r="F50" s="17">
        <v>18</v>
      </c>
      <c r="G50" s="17">
        <v>100</v>
      </c>
      <c r="H50" s="17">
        <v>197</v>
      </c>
      <c r="I50" s="49">
        <v>315</v>
      </c>
      <c r="J50" s="17"/>
      <c r="K50" s="17"/>
      <c r="L50" s="17"/>
      <c r="M50" s="18"/>
    </row>
    <row r="51" spans="1:13" x14ac:dyDescent="0.2">
      <c r="A51" s="7" t="s">
        <v>43</v>
      </c>
      <c r="B51" s="17">
        <v>7</v>
      </c>
      <c r="C51" s="17">
        <v>25</v>
      </c>
      <c r="D51" s="17">
        <v>126</v>
      </c>
      <c r="E51" s="49">
        <v>158</v>
      </c>
      <c r="F51" s="17">
        <v>20</v>
      </c>
      <c r="G51" s="17">
        <v>198</v>
      </c>
      <c r="H51" s="17">
        <v>722</v>
      </c>
      <c r="I51" s="49">
        <v>940</v>
      </c>
      <c r="J51" s="17"/>
      <c r="K51" s="17"/>
      <c r="L51" s="17"/>
      <c r="M51" s="18"/>
    </row>
    <row r="52" spans="1:13" x14ac:dyDescent="0.2">
      <c r="A52" s="7" t="s">
        <v>44</v>
      </c>
      <c r="B52" s="17">
        <v>5</v>
      </c>
      <c r="C52" s="17">
        <v>4</v>
      </c>
      <c r="D52" s="17">
        <v>23</v>
      </c>
      <c r="E52" s="49">
        <v>32</v>
      </c>
      <c r="F52" s="17">
        <v>15</v>
      </c>
      <c r="G52" s="17">
        <v>9</v>
      </c>
      <c r="H52" s="17">
        <v>53</v>
      </c>
      <c r="I52" s="49">
        <v>77</v>
      </c>
      <c r="J52" s="17"/>
      <c r="K52" s="17"/>
      <c r="L52" s="17"/>
      <c r="M52" s="18"/>
    </row>
    <row r="53" spans="1:13" x14ac:dyDescent="0.2">
      <c r="A53" s="7" t="s">
        <v>45</v>
      </c>
      <c r="B53" s="17">
        <v>4</v>
      </c>
      <c r="C53" s="17">
        <v>32</v>
      </c>
      <c r="D53" s="17">
        <v>224</v>
      </c>
      <c r="E53" s="49">
        <v>260</v>
      </c>
      <c r="F53" s="17">
        <v>9</v>
      </c>
      <c r="G53" s="17">
        <v>362</v>
      </c>
      <c r="H53" s="17">
        <v>1596</v>
      </c>
      <c r="I53" s="49">
        <v>1967</v>
      </c>
      <c r="J53" s="17"/>
      <c r="K53" s="17"/>
      <c r="L53" s="17"/>
      <c r="M53" s="18"/>
    </row>
    <row r="54" spans="1:13" x14ac:dyDescent="0.2">
      <c r="A54" s="7" t="s">
        <v>94</v>
      </c>
      <c r="B54" s="17">
        <v>11</v>
      </c>
      <c r="C54" s="17">
        <v>14</v>
      </c>
      <c r="D54" s="17">
        <v>70</v>
      </c>
      <c r="E54" s="49">
        <v>95</v>
      </c>
      <c r="F54" s="17">
        <v>28</v>
      </c>
      <c r="G54" s="17">
        <v>72</v>
      </c>
      <c r="H54" s="17">
        <v>167</v>
      </c>
      <c r="I54" s="49">
        <v>267</v>
      </c>
      <c r="J54" s="17"/>
      <c r="K54" s="17"/>
      <c r="L54" s="17"/>
      <c r="M54" s="18"/>
    </row>
    <row r="55" spans="1:13" x14ac:dyDescent="0.2">
      <c r="A55" s="7" t="s">
        <v>46</v>
      </c>
      <c r="B55" s="17">
        <v>8</v>
      </c>
      <c r="C55" s="17">
        <v>45</v>
      </c>
      <c r="D55" s="17">
        <v>353</v>
      </c>
      <c r="E55" s="49">
        <v>406</v>
      </c>
      <c r="F55" s="17">
        <v>24</v>
      </c>
      <c r="G55" s="17">
        <v>447</v>
      </c>
      <c r="H55" s="17">
        <v>2455</v>
      </c>
      <c r="I55" s="49">
        <v>2926</v>
      </c>
      <c r="J55" s="17"/>
      <c r="K55" s="17"/>
      <c r="L55" s="17"/>
      <c r="M55" s="18"/>
    </row>
    <row r="56" spans="1:13" x14ac:dyDescent="0.2">
      <c r="A56" s="7" t="s">
        <v>96</v>
      </c>
      <c r="B56" s="17">
        <v>7</v>
      </c>
      <c r="C56" s="17">
        <v>72</v>
      </c>
      <c r="D56" s="17">
        <v>769</v>
      </c>
      <c r="E56" s="49">
        <v>848</v>
      </c>
      <c r="F56" s="17">
        <v>24</v>
      </c>
      <c r="G56" s="17">
        <v>1009</v>
      </c>
      <c r="H56" s="17">
        <v>6550</v>
      </c>
      <c r="I56" s="49">
        <v>7583</v>
      </c>
      <c r="J56" s="17"/>
      <c r="K56" s="17"/>
      <c r="L56" s="17"/>
      <c r="M56" s="18"/>
    </row>
    <row r="57" spans="1:13" x14ac:dyDescent="0.2">
      <c r="A57" s="7" t="s">
        <v>47</v>
      </c>
      <c r="B57" s="17">
        <v>17</v>
      </c>
      <c r="C57" s="17">
        <v>10</v>
      </c>
      <c r="D57" s="17">
        <v>62</v>
      </c>
      <c r="E57" s="49">
        <v>89</v>
      </c>
      <c r="F57" s="17">
        <v>47</v>
      </c>
      <c r="G57" s="17">
        <v>75</v>
      </c>
      <c r="H57" s="17">
        <v>154</v>
      </c>
      <c r="I57" s="49">
        <v>276</v>
      </c>
      <c r="J57" s="17"/>
      <c r="K57" s="17"/>
      <c r="L57" s="17"/>
      <c r="M57" s="18"/>
    </row>
    <row r="58" spans="1:13" x14ac:dyDescent="0.2">
      <c r="A58" s="7" t="s">
        <v>97</v>
      </c>
      <c r="B58" s="17">
        <v>8</v>
      </c>
      <c r="C58" s="17">
        <v>18</v>
      </c>
      <c r="D58" s="17">
        <v>84</v>
      </c>
      <c r="E58" s="49">
        <v>110</v>
      </c>
      <c r="F58" s="17">
        <v>24</v>
      </c>
      <c r="G58" s="17">
        <v>133</v>
      </c>
      <c r="H58" s="17">
        <v>798</v>
      </c>
      <c r="I58" s="49">
        <v>955</v>
      </c>
      <c r="J58" s="17"/>
      <c r="K58" s="17"/>
      <c r="L58" s="17"/>
      <c r="M58" s="18"/>
    </row>
    <row r="59" spans="1:13" x14ac:dyDescent="0.2">
      <c r="A59" s="7" t="s">
        <v>48</v>
      </c>
      <c r="B59" s="17">
        <v>5</v>
      </c>
      <c r="C59" s="17">
        <v>14</v>
      </c>
      <c r="D59" s="17">
        <v>125</v>
      </c>
      <c r="E59" s="49">
        <v>144</v>
      </c>
      <c r="F59" s="17">
        <v>12</v>
      </c>
      <c r="G59" s="17">
        <v>98</v>
      </c>
      <c r="H59" s="17">
        <v>744</v>
      </c>
      <c r="I59" s="49">
        <v>854</v>
      </c>
      <c r="J59" s="17"/>
      <c r="K59" s="17"/>
      <c r="L59" s="17"/>
      <c r="M59" s="18"/>
    </row>
    <row r="60" spans="1:13" x14ac:dyDescent="0.2">
      <c r="A60" s="7" t="s">
        <v>49</v>
      </c>
      <c r="B60" s="17">
        <v>10</v>
      </c>
      <c r="C60" s="17">
        <v>23</v>
      </c>
      <c r="D60" s="17">
        <v>128</v>
      </c>
      <c r="E60" s="49">
        <v>161</v>
      </c>
      <c r="F60" s="17">
        <v>39</v>
      </c>
      <c r="G60" s="17">
        <v>149</v>
      </c>
      <c r="H60" s="17">
        <v>646</v>
      </c>
      <c r="I60" s="49">
        <v>834</v>
      </c>
      <c r="J60" s="17"/>
      <c r="K60" s="17"/>
      <c r="L60" s="17"/>
      <c r="M60" s="18"/>
    </row>
    <row r="61" spans="1:13" x14ac:dyDescent="0.2">
      <c r="A61" s="7" t="s">
        <v>98</v>
      </c>
      <c r="B61" s="17">
        <v>30</v>
      </c>
      <c r="C61" s="17">
        <v>46</v>
      </c>
      <c r="D61" s="17">
        <v>148</v>
      </c>
      <c r="E61" s="49">
        <v>224</v>
      </c>
      <c r="F61" s="17">
        <v>96</v>
      </c>
      <c r="G61" s="17">
        <v>307</v>
      </c>
      <c r="H61" s="17">
        <v>518</v>
      </c>
      <c r="I61" s="49">
        <v>921</v>
      </c>
      <c r="J61" s="17"/>
      <c r="K61" s="17"/>
      <c r="L61" s="17"/>
      <c r="M61" s="18"/>
    </row>
    <row r="62" spans="1:13" x14ac:dyDescent="0.2">
      <c r="A62" s="6" t="str">
        <f>VLOOKUP("&lt;Zeilentitel_8&gt;",Uebersetzungen!$B$3:$E$103,Uebersetzungen!$B$2+1,FALSE)</f>
        <v>Region Moesa</v>
      </c>
      <c r="B62" s="9"/>
      <c r="C62" s="9"/>
      <c r="D62" s="9"/>
      <c r="E62" s="54"/>
      <c r="F62" s="9"/>
      <c r="G62" s="9"/>
      <c r="H62" s="9"/>
      <c r="I62" s="54"/>
      <c r="J62" s="9"/>
      <c r="K62" s="9"/>
      <c r="L62" s="9"/>
      <c r="M62" s="12"/>
    </row>
    <row r="63" spans="1:13" x14ac:dyDescent="0.2">
      <c r="A63" s="7" t="s">
        <v>50</v>
      </c>
      <c r="B63" s="17" t="s">
        <v>206</v>
      </c>
      <c r="C63" s="17">
        <v>0</v>
      </c>
      <c r="D63" s="17">
        <v>5</v>
      </c>
      <c r="E63" s="49">
        <v>8</v>
      </c>
      <c r="F63" s="17" t="s">
        <v>206</v>
      </c>
      <c r="G63" s="17">
        <v>0</v>
      </c>
      <c r="H63" s="17">
        <v>12</v>
      </c>
      <c r="I63" s="49">
        <v>22</v>
      </c>
      <c r="J63" s="17"/>
      <c r="K63" s="17"/>
      <c r="L63" s="17"/>
      <c r="M63" s="18"/>
    </row>
    <row r="64" spans="1:13" x14ac:dyDescent="0.2">
      <c r="A64" s="7" t="s">
        <v>51</v>
      </c>
      <c r="B64" s="17" t="s">
        <v>206</v>
      </c>
      <c r="C64" s="17">
        <v>7</v>
      </c>
      <c r="D64" s="17">
        <v>14</v>
      </c>
      <c r="E64" s="49">
        <v>24</v>
      </c>
      <c r="F64" s="17" t="s">
        <v>206</v>
      </c>
      <c r="G64" s="17">
        <v>15</v>
      </c>
      <c r="H64" s="17">
        <v>46</v>
      </c>
      <c r="I64" s="49">
        <v>68</v>
      </c>
      <c r="J64" s="17"/>
      <c r="K64" s="17"/>
      <c r="L64" s="17"/>
      <c r="M64" s="18"/>
    </row>
    <row r="65" spans="1:13" x14ac:dyDescent="0.2">
      <c r="A65" s="7" t="s">
        <v>52</v>
      </c>
      <c r="B65" s="17" t="s">
        <v>206</v>
      </c>
      <c r="C65" s="17">
        <v>4</v>
      </c>
      <c r="D65" s="17">
        <v>10</v>
      </c>
      <c r="E65" s="49">
        <v>17</v>
      </c>
      <c r="F65" s="17" t="s">
        <v>206</v>
      </c>
      <c r="G65" s="17">
        <v>4</v>
      </c>
      <c r="H65" s="17">
        <v>15</v>
      </c>
      <c r="I65" s="49">
        <v>24</v>
      </c>
      <c r="J65" s="17"/>
      <c r="K65" s="17"/>
      <c r="L65" s="17"/>
      <c r="M65" s="18"/>
    </row>
    <row r="66" spans="1:13" x14ac:dyDescent="0.2">
      <c r="A66" s="7" t="s">
        <v>53</v>
      </c>
      <c r="B66" s="17">
        <v>5</v>
      </c>
      <c r="C66" s="17" t="s">
        <v>206</v>
      </c>
      <c r="D66" s="17">
        <v>12</v>
      </c>
      <c r="E66" s="49">
        <v>18</v>
      </c>
      <c r="F66" s="17">
        <v>6</v>
      </c>
      <c r="G66" s="17" t="s">
        <v>206</v>
      </c>
      <c r="H66" s="17">
        <v>13</v>
      </c>
      <c r="I66" s="49">
        <v>20</v>
      </c>
      <c r="J66" s="17"/>
      <c r="K66" s="17"/>
      <c r="L66" s="17"/>
      <c r="M66" s="18"/>
    </row>
    <row r="67" spans="1:13" x14ac:dyDescent="0.2">
      <c r="A67" s="7" t="s">
        <v>54</v>
      </c>
      <c r="B67" s="17">
        <v>15</v>
      </c>
      <c r="C67" s="17">
        <v>19</v>
      </c>
      <c r="D67" s="17">
        <v>43</v>
      </c>
      <c r="E67" s="49">
        <v>77</v>
      </c>
      <c r="F67" s="17">
        <v>36</v>
      </c>
      <c r="G67" s="17">
        <v>70</v>
      </c>
      <c r="H67" s="17">
        <v>97</v>
      </c>
      <c r="I67" s="49">
        <v>203</v>
      </c>
      <c r="J67" s="17"/>
      <c r="K67" s="17"/>
      <c r="L67" s="17"/>
      <c r="M67" s="18"/>
    </row>
    <row r="68" spans="1:13" x14ac:dyDescent="0.2">
      <c r="A68" s="7" t="s">
        <v>55</v>
      </c>
      <c r="B68" s="17">
        <v>17</v>
      </c>
      <c r="C68" s="17">
        <v>19</v>
      </c>
      <c r="D68" s="17">
        <v>100</v>
      </c>
      <c r="E68" s="49">
        <v>136</v>
      </c>
      <c r="F68" s="17">
        <v>45</v>
      </c>
      <c r="G68" s="17">
        <v>146</v>
      </c>
      <c r="H68" s="17">
        <v>353</v>
      </c>
      <c r="I68" s="49">
        <v>544</v>
      </c>
      <c r="J68" s="17"/>
      <c r="K68" s="17"/>
      <c r="L68" s="17"/>
      <c r="M68" s="18"/>
    </row>
    <row r="69" spans="1:13" x14ac:dyDescent="0.2">
      <c r="A69" s="7" t="s">
        <v>56</v>
      </c>
      <c r="B69" s="17">
        <v>4</v>
      </c>
      <c r="C69" s="17">
        <v>14</v>
      </c>
      <c r="D69" s="17">
        <v>22</v>
      </c>
      <c r="E69" s="49">
        <v>40</v>
      </c>
      <c r="F69" s="17">
        <v>13</v>
      </c>
      <c r="G69" s="17">
        <v>76</v>
      </c>
      <c r="H69" s="17">
        <v>46</v>
      </c>
      <c r="I69" s="49">
        <v>135</v>
      </c>
      <c r="J69" s="17"/>
      <c r="K69" s="17"/>
      <c r="L69" s="17"/>
      <c r="M69" s="18"/>
    </row>
    <row r="70" spans="1:13" x14ac:dyDescent="0.2">
      <c r="A70" s="7" t="s">
        <v>57</v>
      </c>
      <c r="B70" s="17">
        <v>8</v>
      </c>
      <c r="C70" s="17">
        <v>12</v>
      </c>
      <c r="D70" s="17">
        <v>41</v>
      </c>
      <c r="E70" s="49">
        <v>61</v>
      </c>
      <c r="F70" s="17">
        <v>19</v>
      </c>
      <c r="G70" s="17">
        <v>58</v>
      </c>
      <c r="H70" s="17">
        <v>157</v>
      </c>
      <c r="I70" s="49">
        <v>234</v>
      </c>
      <c r="J70" s="17"/>
      <c r="K70" s="17"/>
      <c r="L70" s="17"/>
      <c r="M70" s="18"/>
    </row>
    <row r="71" spans="1:13" x14ac:dyDescent="0.2">
      <c r="A71" s="7" t="s">
        <v>58</v>
      </c>
      <c r="B71" s="17">
        <v>17</v>
      </c>
      <c r="C71" s="17">
        <v>39</v>
      </c>
      <c r="D71" s="17">
        <v>152</v>
      </c>
      <c r="E71" s="49">
        <v>208</v>
      </c>
      <c r="F71" s="17">
        <v>30</v>
      </c>
      <c r="G71" s="17">
        <v>347</v>
      </c>
      <c r="H71" s="17">
        <v>509</v>
      </c>
      <c r="I71" s="49">
        <v>886</v>
      </c>
      <c r="J71" s="17"/>
      <c r="K71" s="17"/>
      <c r="L71" s="17"/>
      <c r="M71" s="18"/>
    </row>
    <row r="72" spans="1:13" x14ac:dyDescent="0.2">
      <c r="A72" s="7" t="s">
        <v>99</v>
      </c>
      <c r="B72" s="17">
        <v>24</v>
      </c>
      <c r="C72" s="17">
        <v>39</v>
      </c>
      <c r="D72" s="17">
        <v>243</v>
      </c>
      <c r="E72" s="49">
        <v>306</v>
      </c>
      <c r="F72" s="17">
        <v>45</v>
      </c>
      <c r="G72" s="17">
        <v>192</v>
      </c>
      <c r="H72" s="17">
        <v>700</v>
      </c>
      <c r="I72" s="49">
        <v>937</v>
      </c>
      <c r="J72" s="17"/>
      <c r="K72" s="17"/>
      <c r="L72" s="17"/>
      <c r="M72" s="18"/>
    </row>
    <row r="73" spans="1:13" x14ac:dyDescent="0.2">
      <c r="A73" s="7" t="s">
        <v>59</v>
      </c>
      <c r="B73" s="17">
        <v>12</v>
      </c>
      <c r="C73" s="17">
        <v>27</v>
      </c>
      <c r="D73" s="17">
        <v>56</v>
      </c>
      <c r="E73" s="49">
        <v>95</v>
      </c>
      <c r="F73" s="17">
        <v>24</v>
      </c>
      <c r="G73" s="17">
        <v>315</v>
      </c>
      <c r="H73" s="17">
        <v>104</v>
      </c>
      <c r="I73" s="49">
        <v>443</v>
      </c>
      <c r="J73" s="17"/>
      <c r="K73" s="17"/>
      <c r="L73" s="17"/>
      <c r="M73" s="18"/>
    </row>
    <row r="74" spans="1:13" x14ac:dyDescent="0.2">
      <c r="A74" s="7" t="s">
        <v>100</v>
      </c>
      <c r="B74" s="17">
        <v>17</v>
      </c>
      <c r="C74" s="17">
        <v>6</v>
      </c>
      <c r="D74" s="17">
        <v>12</v>
      </c>
      <c r="E74" s="49">
        <v>35</v>
      </c>
      <c r="F74" s="17">
        <v>35</v>
      </c>
      <c r="G74" s="17">
        <v>71</v>
      </c>
      <c r="H74" s="17">
        <v>17</v>
      </c>
      <c r="I74" s="49">
        <v>123</v>
      </c>
      <c r="J74" s="17"/>
      <c r="K74" s="17"/>
      <c r="L74" s="17"/>
      <c r="M74" s="18"/>
    </row>
    <row r="75" spans="1:13" x14ac:dyDescent="0.2">
      <c r="A75" s="6" t="str">
        <f>VLOOKUP("&lt;Zeilentitel_9&gt;",Uebersetzungen!$B$3:$E$103,Uebersetzungen!$B$2+1,FALSE)</f>
        <v>Region Plessur</v>
      </c>
      <c r="B75" s="9"/>
      <c r="C75" s="9"/>
      <c r="D75" s="9"/>
      <c r="E75" s="54"/>
      <c r="F75" s="9"/>
      <c r="G75" s="9"/>
      <c r="H75" s="9"/>
      <c r="I75" s="54"/>
      <c r="J75" s="9"/>
      <c r="K75" s="9"/>
      <c r="L75" s="9"/>
      <c r="M75" s="12"/>
    </row>
    <row r="76" spans="1:13" x14ac:dyDescent="0.2">
      <c r="A76" s="7" t="s">
        <v>67</v>
      </c>
      <c r="B76" s="17">
        <v>47</v>
      </c>
      <c r="C76" s="17">
        <v>380</v>
      </c>
      <c r="D76" s="17">
        <v>3440</v>
      </c>
      <c r="E76" s="49">
        <v>3867</v>
      </c>
      <c r="F76" s="17">
        <v>174</v>
      </c>
      <c r="G76" s="17">
        <v>3880</v>
      </c>
      <c r="H76" s="17">
        <v>28852</v>
      </c>
      <c r="I76" s="49">
        <v>32906</v>
      </c>
      <c r="J76" s="17"/>
      <c r="K76" s="17"/>
      <c r="L76" s="17"/>
      <c r="M76" s="18"/>
    </row>
    <row r="77" spans="1:13" x14ac:dyDescent="0.2">
      <c r="A77" s="7" t="s">
        <v>68</v>
      </c>
      <c r="B77" s="17">
        <v>41</v>
      </c>
      <c r="C77" s="17">
        <v>31</v>
      </c>
      <c r="D77" s="17">
        <v>131</v>
      </c>
      <c r="E77" s="49">
        <v>203</v>
      </c>
      <c r="F77" s="17">
        <v>103</v>
      </c>
      <c r="G77" s="17">
        <v>190</v>
      </c>
      <c r="H77" s="17">
        <v>563</v>
      </c>
      <c r="I77" s="49">
        <v>856</v>
      </c>
      <c r="J77" s="17"/>
      <c r="K77" s="17"/>
      <c r="L77" s="17"/>
      <c r="M77" s="18"/>
    </row>
    <row r="78" spans="1:13" x14ac:dyDescent="0.2">
      <c r="A78" s="7" t="s">
        <v>69</v>
      </c>
      <c r="B78" s="17">
        <v>53</v>
      </c>
      <c r="C78" s="17">
        <v>58</v>
      </c>
      <c r="D78" s="17">
        <v>362</v>
      </c>
      <c r="E78" s="49">
        <v>473</v>
      </c>
      <c r="F78" s="17">
        <v>133</v>
      </c>
      <c r="G78" s="17">
        <v>313</v>
      </c>
      <c r="H78" s="17">
        <v>2657</v>
      </c>
      <c r="I78" s="49">
        <v>3103</v>
      </c>
      <c r="J78" s="17"/>
      <c r="K78" s="17"/>
      <c r="L78" s="17"/>
      <c r="M78" s="18"/>
    </row>
    <row r="79" spans="1:13" x14ac:dyDescent="0.2">
      <c r="A79" s="7" t="s">
        <v>70</v>
      </c>
      <c r="B79" s="17">
        <v>9</v>
      </c>
      <c r="C79" s="17">
        <v>7</v>
      </c>
      <c r="D79" s="17">
        <v>26</v>
      </c>
      <c r="E79" s="49">
        <v>42</v>
      </c>
      <c r="F79" s="17">
        <v>19</v>
      </c>
      <c r="G79" s="17">
        <v>12</v>
      </c>
      <c r="H79" s="17">
        <v>76</v>
      </c>
      <c r="I79" s="49">
        <v>107</v>
      </c>
      <c r="J79" s="17"/>
      <c r="K79" s="17"/>
      <c r="L79" s="17"/>
      <c r="M79" s="18"/>
    </row>
    <row r="80" spans="1:13" x14ac:dyDescent="0.2">
      <c r="A80" s="6" t="str">
        <f>VLOOKUP("&lt;Zeilentitel_10&gt;",Uebersetzungen!$B$3:$E$103,Uebersetzungen!$B$2+1,FALSE)</f>
        <v>Region Prättigau/Davos</v>
      </c>
      <c r="B80" s="9"/>
      <c r="C80" s="9"/>
      <c r="D80" s="9"/>
      <c r="E80" s="54"/>
      <c r="F80" s="9"/>
      <c r="G80" s="9"/>
      <c r="H80" s="9"/>
      <c r="I80" s="54"/>
      <c r="J80" s="9"/>
      <c r="K80" s="9"/>
      <c r="L80" s="9"/>
      <c r="M80" s="12"/>
    </row>
    <row r="81" spans="1:13" x14ac:dyDescent="0.2">
      <c r="A81" s="7" t="s">
        <v>61</v>
      </c>
      <c r="B81" s="17">
        <v>80</v>
      </c>
      <c r="C81" s="17">
        <v>143</v>
      </c>
      <c r="D81" s="17">
        <v>930</v>
      </c>
      <c r="E81" s="49">
        <v>1153</v>
      </c>
      <c r="F81" s="17">
        <v>203</v>
      </c>
      <c r="G81" s="17">
        <v>982</v>
      </c>
      <c r="H81" s="17">
        <v>7698</v>
      </c>
      <c r="I81" s="49">
        <v>8883</v>
      </c>
      <c r="J81" s="17"/>
      <c r="K81" s="17"/>
      <c r="L81" s="17"/>
      <c r="M81" s="18"/>
    </row>
    <row r="82" spans="1:13" x14ac:dyDescent="0.2">
      <c r="A82" s="7" t="s">
        <v>62</v>
      </c>
      <c r="B82" s="17">
        <v>21</v>
      </c>
      <c r="C82" s="17">
        <v>20</v>
      </c>
      <c r="D82" s="17">
        <v>26</v>
      </c>
      <c r="E82" s="49">
        <v>67</v>
      </c>
      <c r="F82" s="17">
        <v>63</v>
      </c>
      <c r="G82" s="17">
        <v>73</v>
      </c>
      <c r="H82" s="17">
        <v>105</v>
      </c>
      <c r="I82" s="49">
        <v>241</v>
      </c>
      <c r="J82" s="17"/>
      <c r="K82" s="17"/>
      <c r="L82" s="17"/>
      <c r="M82" s="18"/>
    </row>
    <row r="83" spans="1:13" x14ac:dyDescent="0.2">
      <c r="A83" s="7" t="s">
        <v>63</v>
      </c>
      <c r="B83" s="17">
        <v>19</v>
      </c>
      <c r="C83" s="17">
        <v>5</v>
      </c>
      <c r="D83" s="17">
        <v>7</v>
      </c>
      <c r="E83" s="49">
        <v>31</v>
      </c>
      <c r="F83" s="17">
        <v>53</v>
      </c>
      <c r="G83" s="17">
        <v>6</v>
      </c>
      <c r="H83" s="17">
        <v>14</v>
      </c>
      <c r="I83" s="49">
        <v>73</v>
      </c>
      <c r="J83" s="17"/>
      <c r="K83" s="17"/>
      <c r="L83" s="17"/>
      <c r="M83" s="18"/>
    </row>
    <row r="84" spans="1:13" x14ac:dyDescent="0.2">
      <c r="A84" s="7" t="s">
        <v>64</v>
      </c>
      <c r="B84" s="17">
        <v>23</v>
      </c>
      <c r="C84" s="17">
        <v>33</v>
      </c>
      <c r="D84" s="17">
        <v>48</v>
      </c>
      <c r="E84" s="49">
        <v>104</v>
      </c>
      <c r="F84" s="17">
        <v>66</v>
      </c>
      <c r="G84" s="17">
        <v>168</v>
      </c>
      <c r="H84" s="17">
        <v>175</v>
      </c>
      <c r="I84" s="49">
        <v>409</v>
      </c>
      <c r="J84" s="17"/>
      <c r="K84" s="17"/>
      <c r="L84" s="17"/>
      <c r="M84" s="18"/>
    </row>
    <row r="85" spans="1:13" x14ac:dyDescent="0.2">
      <c r="A85" s="7" t="s">
        <v>101</v>
      </c>
      <c r="B85" s="17">
        <v>85</v>
      </c>
      <c r="C85" s="17">
        <v>99</v>
      </c>
      <c r="D85" s="17">
        <v>350</v>
      </c>
      <c r="E85" s="49">
        <v>534</v>
      </c>
      <c r="F85" s="17">
        <v>202</v>
      </c>
      <c r="G85" s="17">
        <v>621</v>
      </c>
      <c r="H85" s="17">
        <v>1635</v>
      </c>
      <c r="I85" s="49">
        <v>2458</v>
      </c>
      <c r="J85" s="17"/>
      <c r="K85" s="17"/>
      <c r="L85" s="17"/>
      <c r="M85" s="18"/>
    </row>
    <row r="86" spans="1:13" x14ac:dyDescent="0.2">
      <c r="A86" s="7" t="s">
        <v>90</v>
      </c>
      <c r="B86" s="17">
        <v>12</v>
      </c>
      <c r="C86" s="17">
        <v>5</v>
      </c>
      <c r="D86" s="17">
        <v>13</v>
      </c>
      <c r="E86" s="49">
        <v>30</v>
      </c>
      <c r="F86" s="17">
        <v>22</v>
      </c>
      <c r="G86" s="17">
        <v>8</v>
      </c>
      <c r="H86" s="17">
        <v>54</v>
      </c>
      <c r="I86" s="49">
        <v>84</v>
      </c>
      <c r="J86" s="17"/>
      <c r="K86" s="17"/>
      <c r="L86" s="17"/>
      <c r="M86" s="18"/>
    </row>
    <row r="87" spans="1:13" x14ac:dyDescent="0.2">
      <c r="A87" s="7" t="s">
        <v>65</v>
      </c>
      <c r="B87" s="17">
        <v>12</v>
      </c>
      <c r="C87" s="17">
        <v>23</v>
      </c>
      <c r="D87" s="17">
        <v>76</v>
      </c>
      <c r="E87" s="49">
        <v>111</v>
      </c>
      <c r="F87" s="17">
        <v>29</v>
      </c>
      <c r="G87" s="17">
        <v>209</v>
      </c>
      <c r="H87" s="17">
        <v>281</v>
      </c>
      <c r="I87" s="49">
        <v>519</v>
      </c>
      <c r="J87" s="17"/>
      <c r="K87" s="17"/>
      <c r="L87" s="17"/>
      <c r="M87" s="18"/>
    </row>
    <row r="88" spans="1:13" x14ac:dyDescent="0.2">
      <c r="A88" s="7" t="s">
        <v>66</v>
      </c>
      <c r="B88" s="17">
        <v>80</v>
      </c>
      <c r="C88" s="17">
        <v>28</v>
      </c>
      <c r="D88" s="17">
        <v>75</v>
      </c>
      <c r="E88" s="49">
        <v>183</v>
      </c>
      <c r="F88" s="17">
        <v>195</v>
      </c>
      <c r="G88" s="17">
        <v>101</v>
      </c>
      <c r="H88" s="17">
        <v>183</v>
      </c>
      <c r="I88" s="49">
        <v>479</v>
      </c>
      <c r="J88" s="17"/>
      <c r="K88" s="17"/>
      <c r="L88" s="17"/>
      <c r="M88" s="18"/>
    </row>
    <row r="89" spans="1:13" x14ac:dyDescent="0.2">
      <c r="A89" s="7" t="s">
        <v>79</v>
      </c>
      <c r="B89" s="17">
        <v>49</v>
      </c>
      <c r="C89" s="17">
        <v>26</v>
      </c>
      <c r="D89" s="17">
        <v>115</v>
      </c>
      <c r="E89" s="49">
        <v>190</v>
      </c>
      <c r="F89" s="17">
        <v>137</v>
      </c>
      <c r="G89" s="17">
        <v>679</v>
      </c>
      <c r="H89" s="17">
        <v>360</v>
      </c>
      <c r="I89" s="49">
        <v>1176</v>
      </c>
      <c r="J89" s="17"/>
      <c r="K89" s="17"/>
      <c r="L89" s="17"/>
      <c r="M89" s="18"/>
    </row>
    <row r="90" spans="1:13" x14ac:dyDescent="0.2">
      <c r="A90" s="7" t="s">
        <v>80</v>
      </c>
      <c r="B90" s="17">
        <v>46</v>
      </c>
      <c r="C90" s="17">
        <v>38</v>
      </c>
      <c r="D90" s="17">
        <v>145</v>
      </c>
      <c r="E90" s="49">
        <v>229</v>
      </c>
      <c r="F90" s="17">
        <v>106</v>
      </c>
      <c r="G90" s="17">
        <v>399</v>
      </c>
      <c r="H90" s="17">
        <v>983</v>
      </c>
      <c r="I90" s="49">
        <v>1488</v>
      </c>
      <c r="J90" s="17"/>
      <c r="K90" s="17"/>
      <c r="L90" s="17"/>
      <c r="M90" s="18"/>
    </row>
    <row r="91" spans="1:13" x14ac:dyDescent="0.2">
      <c r="A91" s="7" t="s">
        <v>81</v>
      </c>
      <c r="B91" s="17">
        <v>38</v>
      </c>
      <c r="C91" s="17">
        <v>18</v>
      </c>
      <c r="D91" s="17">
        <v>52</v>
      </c>
      <c r="E91" s="49">
        <v>108</v>
      </c>
      <c r="F91" s="17">
        <v>111</v>
      </c>
      <c r="G91" s="17">
        <v>241</v>
      </c>
      <c r="H91" s="17">
        <v>237</v>
      </c>
      <c r="I91" s="49">
        <v>589</v>
      </c>
      <c r="J91" s="17"/>
      <c r="K91" s="17"/>
      <c r="L91" s="17"/>
      <c r="M91" s="18"/>
    </row>
    <row r="92" spans="1:13" x14ac:dyDescent="0.2">
      <c r="A92" s="6" t="str">
        <f>VLOOKUP("&lt;Zeilentitel_11&gt;",Uebersetzungen!$B$3:$E$103,Uebersetzungen!$B$2+1,FALSE)</f>
        <v>Region Surselva</v>
      </c>
      <c r="B92" s="9"/>
      <c r="C92" s="9"/>
      <c r="D92" s="9"/>
      <c r="E92" s="54"/>
      <c r="F92" s="9"/>
      <c r="G92" s="9"/>
      <c r="H92" s="9"/>
      <c r="I92" s="54"/>
      <c r="J92" s="9"/>
      <c r="K92" s="9"/>
      <c r="L92" s="9"/>
      <c r="M92" s="12"/>
    </row>
    <row r="93" spans="1:13" x14ac:dyDescent="0.2">
      <c r="A93" s="7" t="s">
        <v>6</v>
      </c>
      <c r="B93" s="17">
        <v>12</v>
      </c>
      <c r="C93" s="17">
        <v>5</v>
      </c>
      <c r="D93" s="17">
        <v>20</v>
      </c>
      <c r="E93" s="49">
        <v>37</v>
      </c>
      <c r="F93" s="17">
        <v>33</v>
      </c>
      <c r="G93" s="17">
        <v>72</v>
      </c>
      <c r="H93" s="17">
        <v>78</v>
      </c>
      <c r="I93" s="49">
        <v>183</v>
      </c>
      <c r="J93" s="17"/>
      <c r="K93" s="17"/>
      <c r="L93" s="17"/>
      <c r="M93" s="18"/>
    </row>
    <row r="94" spans="1:13" x14ac:dyDescent="0.2">
      <c r="A94" s="7" t="s">
        <v>7</v>
      </c>
      <c r="B94" s="17">
        <v>11</v>
      </c>
      <c r="C94" s="17">
        <v>25</v>
      </c>
      <c r="D94" s="17">
        <v>129</v>
      </c>
      <c r="E94" s="49">
        <v>165</v>
      </c>
      <c r="F94" s="17">
        <v>27</v>
      </c>
      <c r="G94" s="17">
        <v>113</v>
      </c>
      <c r="H94" s="17">
        <v>1184</v>
      </c>
      <c r="I94" s="49">
        <v>1324</v>
      </c>
      <c r="J94" s="17"/>
      <c r="K94" s="17"/>
      <c r="L94" s="17"/>
      <c r="M94" s="18"/>
    </row>
    <row r="95" spans="1:13" x14ac:dyDescent="0.2">
      <c r="A95" s="7" t="s">
        <v>8</v>
      </c>
      <c r="B95" s="17">
        <v>5</v>
      </c>
      <c r="C95" s="17">
        <v>4</v>
      </c>
      <c r="D95" s="17">
        <v>34</v>
      </c>
      <c r="E95" s="49">
        <v>43</v>
      </c>
      <c r="F95" s="17">
        <v>13</v>
      </c>
      <c r="G95" s="17">
        <v>18</v>
      </c>
      <c r="H95" s="17">
        <v>124</v>
      </c>
      <c r="I95" s="49">
        <v>155</v>
      </c>
      <c r="J95" s="17"/>
      <c r="K95" s="17"/>
      <c r="L95" s="17"/>
      <c r="M95" s="18"/>
    </row>
    <row r="96" spans="1:13" x14ac:dyDescent="0.2">
      <c r="A96" s="7" t="s">
        <v>9</v>
      </c>
      <c r="B96" s="17">
        <v>6</v>
      </c>
      <c r="C96" s="17">
        <v>12</v>
      </c>
      <c r="D96" s="17">
        <v>45</v>
      </c>
      <c r="E96" s="49">
        <v>63</v>
      </c>
      <c r="F96" s="17">
        <v>16</v>
      </c>
      <c r="G96" s="17">
        <v>67</v>
      </c>
      <c r="H96" s="17">
        <v>188</v>
      </c>
      <c r="I96" s="49">
        <v>271</v>
      </c>
      <c r="J96" s="17"/>
      <c r="K96" s="17"/>
      <c r="L96" s="17"/>
      <c r="M96" s="18"/>
    </row>
    <row r="97" spans="1:13" x14ac:dyDescent="0.2">
      <c r="A97" s="7" t="s">
        <v>10</v>
      </c>
      <c r="B97" s="17">
        <v>29</v>
      </c>
      <c r="C97" s="17">
        <v>20</v>
      </c>
      <c r="D97" s="17">
        <v>66</v>
      </c>
      <c r="E97" s="49">
        <v>115</v>
      </c>
      <c r="F97" s="17">
        <v>79</v>
      </c>
      <c r="G97" s="17">
        <v>195</v>
      </c>
      <c r="H97" s="17">
        <v>414</v>
      </c>
      <c r="I97" s="49">
        <v>688</v>
      </c>
      <c r="J97" s="17"/>
      <c r="K97" s="17"/>
      <c r="L97" s="17"/>
      <c r="M97" s="18"/>
    </row>
    <row r="98" spans="1:13" x14ac:dyDescent="0.2">
      <c r="A98" s="7" t="s">
        <v>11</v>
      </c>
      <c r="B98" s="17">
        <v>115</v>
      </c>
      <c r="C98" s="17">
        <v>41</v>
      </c>
      <c r="D98" s="17">
        <v>103</v>
      </c>
      <c r="E98" s="49">
        <v>259</v>
      </c>
      <c r="F98" s="17">
        <v>271</v>
      </c>
      <c r="G98" s="17">
        <v>219</v>
      </c>
      <c r="H98" s="17">
        <v>359</v>
      </c>
      <c r="I98" s="49">
        <v>849</v>
      </c>
      <c r="J98" s="17"/>
      <c r="K98" s="17"/>
      <c r="L98" s="17"/>
      <c r="M98" s="18"/>
    </row>
    <row r="99" spans="1:13" x14ac:dyDescent="0.2">
      <c r="A99" s="7" t="s">
        <v>12</v>
      </c>
      <c r="B99" s="17">
        <v>88</v>
      </c>
      <c r="C99" s="17">
        <v>70</v>
      </c>
      <c r="D99" s="17">
        <v>359</v>
      </c>
      <c r="E99" s="49">
        <v>517</v>
      </c>
      <c r="F99" s="17">
        <v>231</v>
      </c>
      <c r="G99" s="17">
        <v>606</v>
      </c>
      <c r="H99" s="17">
        <v>2460</v>
      </c>
      <c r="I99" s="49">
        <v>3297</v>
      </c>
      <c r="J99" s="17"/>
      <c r="K99" s="17"/>
      <c r="L99" s="17"/>
      <c r="M99" s="18"/>
    </row>
    <row r="100" spans="1:13" x14ac:dyDescent="0.2">
      <c r="A100" s="7" t="s">
        <v>23</v>
      </c>
      <c r="B100" s="17">
        <v>76</v>
      </c>
      <c r="C100" s="17">
        <v>15</v>
      </c>
      <c r="D100" s="17">
        <v>64</v>
      </c>
      <c r="E100" s="49">
        <v>155</v>
      </c>
      <c r="F100" s="17">
        <v>198</v>
      </c>
      <c r="G100" s="17">
        <v>60</v>
      </c>
      <c r="H100" s="17">
        <v>189</v>
      </c>
      <c r="I100" s="49">
        <v>447</v>
      </c>
      <c r="J100" s="17"/>
      <c r="K100" s="17"/>
      <c r="L100" s="17"/>
      <c r="M100" s="18"/>
    </row>
    <row r="101" spans="1:13" x14ac:dyDescent="0.2">
      <c r="A101" s="7" t="s">
        <v>82</v>
      </c>
      <c r="B101" s="17">
        <v>54</v>
      </c>
      <c r="C101" s="17">
        <v>31</v>
      </c>
      <c r="D101" s="17">
        <v>112</v>
      </c>
      <c r="E101" s="49">
        <v>197</v>
      </c>
      <c r="F101" s="17">
        <v>144</v>
      </c>
      <c r="G101" s="17">
        <v>173</v>
      </c>
      <c r="H101" s="17">
        <v>429</v>
      </c>
      <c r="I101" s="49">
        <v>746</v>
      </c>
      <c r="J101" s="17"/>
      <c r="K101" s="17"/>
      <c r="L101" s="17"/>
      <c r="M101" s="18"/>
    </row>
    <row r="102" spans="1:13" x14ac:dyDescent="0.2">
      <c r="A102" s="7" t="s">
        <v>83</v>
      </c>
      <c r="B102" s="17">
        <v>33</v>
      </c>
      <c r="C102" s="17">
        <v>31</v>
      </c>
      <c r="D102" s="17">
        <v>137</v>
      </c>
      <c r="E102" s="49">
        <v>201</v>
      </c>
      <c r="F102" s="17">
        <v>85</v>
      </c>
      <c r="G102" s="17">
        <v>381</v>
      </c>
      <c r="H102" s="17">
        <v>761</v>
      </c>
      <c r="I102" s="49">
        <v>1227</v>
      </c>
      <c r="J102" s="17"/>
      <c r="K102" s="17"/>
      <c r="L102" s="17"/>
      <c r="M102" s="18"/>
    </row>
    <row r="103" spans="1:13" x14ac:dyDescent="0.2">
      <c r="A103" s="7" t="s">
        <v>84</v>
      </c>
      <c r="B103" s="17">
        <v>22</v>
      </c>
      <c r="C103" s="17">
        <v>8</v>
      </c>
      <c r="D103" s="17">
        <v>19</v>
      </c>
      <c r="E103" s="49">
        <v>49</v>
      </c>
      <c r="F103" s="17">
        <v>65</v>
      </c>
      <c r="G103" s="17">
        <v>25</v>
      </c>
      <c r="H103" s="17">
        <v>78</v>
      </c>
      <c r="I103" s="49">
        <v>168</v>
      </c>
      <c r="J103" s="17"/>
      <c r="K103" s="17"/>
      <c r="L103" s="17"/>
      <c r="M103" s="18"/>
    </row>
    <row r="104" spans="1:13" x14ac:dyDescent="0.2">
      <c r="A104" s="7" t="s">
        <v>85</v>
      </c>
      <c r="B104" s="17">
        <v>37</v>
      </c>
      <c r="C104" s="17">
        <v>18</v>
      </c>
      <c r="D104" s="17">
        <v>56</v>
      </c>
      <c r="E104" s="49">
        <v>111</v>
      </c>
      <c r="F104" s="17">
        <v>110</v>
      </c>
      <c r="G104" s="17">
        <v>153</v>
      </c>
      <c r="H104" s="17">
        <v>214</v>
      </c>
      <c r="I104" s="49">
        <v>477</v>
      </c>
      <c r="J104" s="17"/>
      <c r="K104" s="17"/>
      <c r="L104" s="17"/>
      <c r="M104" s="18"/>
    </row>
    <row r="105" spans="1:13" x14ac:dyDescent="0.2">
      <c r="A105" s="7" t="s">
        <v>86</v>
      </c>
      <c r="B105" s="17">
        <v>19</v>
      </c>
      <c r="C105" s="17">
        <v>25</v>
      </c>
      <c r="D105" s="17">
        <v>109</v>
      </c>
      <c r="E105" s="49">
        <v>153</v>
      </c>
      <c r="F105" s="17">
        <v>46</v>
      </c>
      <c r="G105" s="17">
        <v>153</v>
      </c>
      <c r="H105" s="17">
        <v>431</v>
      </c>
      <c r="I105" s="49">
        <v>630</v>
      </c>
      <c r="J105" s="17"/>
      <c r="K105" s="17"/>
      <c r="L105" s="17"/>
      <c r="M105" s="18"/>
    </row>
    <row r="106" spans="1:13" x14ac:dyDescent="0.2">
      <c r="A106" s="7" t="s">
        <v>87</v>
      </c>
      <c r="B106" s="17">
        <v>25</v>
      </c>
      <c r="C106" s="17">
        <v>26</v>
      </c>
      <c r="D106" s="17">
        <v>74</v>
      </c>
      <c r="E106" s="49">
        <v>125</v>
      </c>
      <c r="F106" s="17">
        <v>69</v>
      </c>
      <c r="G106" s="17">
        <v>118</v>
      </c>
      <c r="H106" s="17">
        <v>392</v>
      </c>
      <c r="I106" s="49">
        <v>579</v>
      </c>
      <c r="J106" s="17"/>
      <c r="K106" s="17"/>
      <c r="L106" s="17"/>
      <c r="M106" s="18"/>
    </row>
    <row r="107" spans="1:13" x14ac:dyDescent="0.2">
      <c r="A107" s="7" t="s">
        <v>91</v>
      </c>
      <c r="B107" s="17">
        <v>46</v>
      </c>
      <c r="C107" s="17">
        <v>17</v>
      </c>
      <c r="D107" s="17">
        <v>98</v>
      </c>
      <c r="E107" s="49">
        <v>161</v>
      </c>
      <c r="F107" s="17">
        <v>106</v>
      </c>
      <c r="G107" s="17">
        <v>139</v>
      </c>
      <c r="H107" s="17">
        <v>399</v>
      </c>
      <c r="I107" s="49">
        <v>644</v>
      </c>
      <c r="J107" s="17"/>
      <c r="K107" s="17"/>
      <c r="L107" s="17"/>
      <c r="M107" s="18"/>
    </row>
    <row r="108" spans="1:13" x14ac:dyDescent="0.2">
      <c r="A108" s="6" t="str">
        <f>VLOOKUP("&lt;Zeilentitel_12&gt;",Uebersetzungen!$B$3:$E$103,Uebersetzungen!$B$2+1,FALSE)</f>
        <v>Region Viamala</v>
      </c>
      <c r="B108" s="9"/>
      <c r="C108" s="9"/>
      <c r="D108" s="9"/>
      <c r="E108" s="54"/>
      <c r="F108" s="9"/>
      <c r="G108" s="9"/>
      <c r="H108" s="9"/>
      <c r="I108" s="54"/>
      <c r="J108" s="9"/>
      <c r="K108" s="9"/>
      <c r="L108" s="9"/>
      <c r="M108" s="12"/>
    </row>
    <row r="109" spans="1:13" x14ac:dyDescent="0.2">
      <c r="A109" s="7" t="s">
        <v>13</v>
      </c>
      <c r="B109" s="17">
        <v>4</v>
      </c>
      <c r="C109" s="17">
        <v>0</v>
      </c>
      <c r="D109" s="17">
        <v>25</v>
      </c>
      <c r="E109" s="49">
        <v>29</v>
      </c>
      <c r="F109" s="17">
        <v>12</v>
      </c>
      <c r="G109" s="17">
        <v>0</v>
      </c>
      <c r="H109" s="17">
        <v>164</v>
      </c>
      <c r="I109" s="49">
        <v>176</v>
      </c>
      <c r="J109" s="17"/>
      <c r="K109" s="17"/>
      <c r="L109" s="17"/>
      <c r="M109" s="18"/>
    </row>
    <row r="110" spans="1:13" x14ac:dyDescent="0.2">
      <c r="A110" s="7" t="s">
        <v>14</v>
      </c>
      <c r="B110" s="17">
        <v>4</v>
      </c>
      <c r="C110" s="17">
        <v>7</v>
      </c>
      <c r="D110" s="17">
        <v>17</v>
      </c>
      <c r="E110" s="49">
        <v>28</v>
      </c>
      <c r="F110" s="17">
        <v>10</v>
      </c>
      <c r="G110" s="17">
        <v>29</v>
      </c>
      <c r="H110" s="17">
        <v>396</v>
      </c>
      <c r="I110" s="49">
        <v>435</v>
      </c>
      <c r="J110" s="17"/>
      <c r="K110" s="17"/>
      <c r="L110" s="17"/>
      <c r="M110" s="18"/>
    </row>
    <row r="111" spans="1:13" x14ac:dyDescent="0.2">
      <c r="A111" s="7" t="s">
        <v>15</v>
      </c>
      <c r="B111" s="17">
        <v>14</v>
      </c>
      <c r="C111" s="17">
        <v>9</v>
      </c>
      <c r="D111" s="17">
        <v>36</v>
      </c>
      <c r="E111" s="49">
        <v>59</v>
      </c>
      <c r="F111" s="17">
        <v>32</v>
      </c>
      <c r="G111" s="17">
        <v>44</v>
      </c>
      <c r="H111" s="17">
        <v>310</v>
      </c>
      <c r="I111" s="49">
        <v>386</v>
      </c>
      <c r="J111" s="17"/>
      <c r="K111" s="17"/>
      <c r="L111" s="17"/>
      <c r="M111" s="18"/>
    </row>
    <row r="112" spans="1:13" x14ac:dyDescent="0.2">
      <c r="A112" s="7" t="s">
        <v>16</v>
      </c>
      <c r="B112" s="17">
        <v>6</v>
      </c>
      <c r="C112" s="17">
        <v>22</v>
      </c>
      <c r="D112" s="17">
        <v>43</v>
      </c>
      <c r="E112" s="49">
        <v>71</v>
      </c>
      <c r="F112" s="17">
        <v>14</v>
      </c>
      <c r="G112" s="17">
        <v>161</v>
      </c>
      <c r="H112" s="17">
        <v>115</v>
      </c>
      <c r="I112" s="49">
        <v>290</v>
      </c>
      <c r="J112" s="17"/>
      <c r="K112" s="17"/>
      <c r="L112" s="17"/>
      <c r="M112" s="18"/>
    </row>
    <row r="113" spans="1:13" x14ac:dyDescent="0.2">
      <c r="A113" s="7" t="s">
        <v>17</v>
      </c>
      <c r="B113" s="17">
        <v>48</v>
      </c>
      <c r="C113" s="17">
        <v>41</v>
      </c>
      <c r="D113" s="17">
        <v>89</v>
      </c>
      <c r="E113" s="49">
        <v>178</v>
      </c>
      <c r="F113" s="17">
        <v>138</v>
      </c>
      <c r="G113" s="17">
        <v>256</v>
      </c>
      <c r="H113" s="17">
        <v>760</v>
      </c>
      <c r="I113" s="49">
        <v>1154</v>
      </c>
      <c r="J113" s="17"/>
      <c r="K113" s="17"/>
      <c r="L113" s="17"/>
      <c r="M113" s="18"/>
    </row>
    <row r="114" spans="1:13" x14ac:dyDescent="0.2">
      <c r="A114" s="7" t="s">
        <v>18</v>
      </c>
      <c r="B114" s="17">
        <v>17</v>
      </c>
      <c r="C114" s="17" t="s">
        <v>206</v>
      </c>
      <c r="D114" s="17">
        <v>12</v>
      </c>
      <c r="E114" s="49">
        <v>32</v>
      </c>
      <c r="F114" s="17">
        <v>44</v>
      </c>
      <c r="G114" s="17" t="s">
        <v>206</v>
      </c>
      <c r="H114" s="17">
        <v>23</v>
      </c>
      <c r="I114" s="49">
        <v>71</v>
      </c>
      <c r="J114" s="17"/>
      <c r="K114" s="17"/>
      <c r="L114" s="17"/>
      <c r="M114" s="18"/>
    </row>
    <row r="115" spans="1:13" x14ac:dyDescent="0.2">
      <c r="A115" s="7" t="s">
        <v>19</v>
      </c>
      <c r="B115" s="17">
        <v>10</v>
      </c>
      <c r="C115" s="17" t="s">
        <v>206</v>
      </c>
      <c r="D115" s="17">
        <v>27</v>
      </c>
      <c r="E115" s="49">
        <v>39</v>
      </c>
      <c r="F115" s="17">
        <v>26</v>
      </c>
      <c r="G115" s="17" t="s">
        <v>206</v>
      </c>
      <c r="H115" s="17">
        <v>55</v>
      </c>
      <c r="I115" s="49">
        <v>86</v>
      </c>
      <c r="J115" s="17"/>
      <c r="K115" s="17"/>
      <c r="L115" s="17"/>
      <c r="M115" s="18"/>
    </row>
    <row r="116" spans="1:13" x14ac:dyDescent="0.2">
      <c r="A116" s="7" t="s">
        <v>20</v>
      </c>
      <c r="B116" s="17">
        <v>11</v>
      </c>
      <c r="C116" s="17">
        <v>40</v>
      </c>
      <c r="D116" s="17">
        <v>287</v>
      </c>
      <c r="E116" s="49">
        <v>338</v>
      </c>
      <c r="F116" s="17">
        <v>28</v>
      </c>
      <c r="G116" s="17">
        <v>542</v>
      </c>
      <c r="H116" s="17">
        <v>1710</v>
      </c>
      <c r="I116" s="49">
        <v>2280</v>
      </c>
      <c r="J116" s="17"/>
      <c r="K116" s="17"/>
      <c r="L116" s="17"/>
      <c r="M116" s="18"/>
    </row>
    <row r="117" spans="1:13" x14ac:dyDescent="0.2">
      <c r="A117" s="7" t="s">
        <v>21</v>
      </c>
      <c r="B117" s="17">
        <v>19</v>
      </c>
      <c r="C117" s="17" t="s">
        <v>206</v>
      </c>
      <c r="D117" s="17">
        <v>10</v>
      </c>
      <c r="E117" s="49">
        <v>31</v>
      </c>
      <c r="F117" s="17">
        <v>45</v>
      </c>
      <c r="G117" s="17" t="s">
        <v>206</v>
      </c>
      <c r="H117" s="17">
        <v>29</v>
      </c>
      <c r="I117" s="49">
        <v>76</v>
      </c>
      <c r="J117" s="17"/>
      <c r="K117" s="17"/>
      <c r="L117" s="17"/>
      <c r="M117" s="18"/>
    </row>
    <row r="118" spans="1:13" x14ac:dyDescent="0.2">
      <c r="A118" s="7" t="s">
        <v>22</v>
      </c>
      <c r="B118" s="17">
        <v>9</v>
      </c>
      <c r="C118" s="17">
        <v>0</v>
      </c>
      <c r="D118" s="17">
        <v>13</v>
      </c>
      <c r="E118" s="49">
        <v>22</v>
      </c>
      <c r="F118" s="17">
        <v>28</v>
      </c>
      <c r="G118" s="17">
        <v>0</v>
      </c>
      <c r="H118" s="17">
        <v>30</v>
      </c>
      <c r="I118" s="49">
        <v>58</v>
      </c>
      <c r="J118" s="17"/>
      <c r="K118" s="17"/>
      <c r="L118" s="17"/>
      <c r="M118" s="18"/>
    </row>
    <row r="119" spans="1:13" x14ac:dyDescent="0.2">
      <c r="A119" s="7" t="s">
        <v>24</v>
      </c>
      <c r="B119" s="17">
        <v>52</v>
      </c>
      <c r="C119" s="17">
        <v>25</v>
      </c>
      <c r="D119" s="17">
        <v>124</v>
      </c>
      <c r="E119" s="49">
        <v>201</v>
      </c>
      <c r="F119" s="17">
        <v>140</v>
      </c>
      <c r="G119" s="17">
        <v>48</v>
      </c>
      <c r="H119" s="17">
        <v>283</v>
      </c>
      <c r="I119" s="49">
        <v>471</v>
      </c>
      <c r="J119" s="17"/>
      <c r="K119" s="17"/>
      <c r="L119" s="17"/>
      <c r="M119" s="18"/>
    </row>
    <row r="120" spans="1:13" x14ac:dyDescent="0.2">
      <c r="A120" s="7" t="s">
        <v>25</v>
      </c>
      <c r="B120" s="17">
        <v>15</v>
      </c>
      <c r="C120" s="17" t="s">
        <v>206</v>
      </c>
      <c r="D120" s="17">
        <v>16</v>
      </c>
      <c r="E120" s="49">
        <v>33</v>
      </c>
      <c r="F120" s="17">
        <v>41</v>
      </c>
      <c r="G120" s="17" t="s">
        <v>206</v>
      </c>
      <c r="H120" s="17">
        <v>53</v>
      </c>
      <c r="I120" s="49">
        <v>109</v>
      </c>
      <c r="J120" s="17"/>
      <c r="K120" s="17"/>
      <c r="L120" s="17"/>
      <c r="M120" s="18"/>
    </row>
    <row r="121" spans="1:13" x14ac:dyDescent="0.2">
      <c r="A121" s="7" t="s">
        <v>26</v>
      </c>
      <c r="B121" s="17">
        <v>8</v>
      </c>
      <c r="C121" s="17">
        <v>4</v>
      </c>
      <c r="D121" s="17">
        <v>7</v>
      </c>
      <c r="E121" s="49">
        <v>19</v>
      </c>
      <c r="F121" s="17">
        <v>25</v>
      </c>
      <c r="G121" s="17">
        <v>33</v>
      </c>
      <c r="H121" s="17">
        <v>15</v>
      </c>
      <c r="I121" s="49">
        <v>73</v>
      </c>
      <c r="J121" s="17"/>
      <c r="K121" s="17"/>
      <c r="L121" s="17"/>
      <c r="M121" s="18"/>
    </row>
    <row r="122" spans="1:13" x14ac:dyDescent="0.2">
      <c r="A122" s="7" t="s">
        <v>27</v>
      </c>
      <c r="B122" s="17">
        <v>15</v>
      </c>
      <c r="C122" s="17">
        <v>22</v>
      </c>
      <c r="D122" s="17">
        <v>63</v>
      </c>
      <c r="E122" s="49">
        <v>100</v>
      </c>
      <c r="F122" s="17">
        <v>48</v>
      </c>
      <c r="G122" s="17">
        <v>100</v>
      </c>
      <c r="H122" s="17">
        <v>312</v>
      </c>
      <c r="I122" s="49">
        <v>460</v>
      </c>
      <c r="J122" s="17"/>
      <c r="K122" s="17"/>
      <c r="L122" s="17"/>
      <c r="M122" s="18"/>
    </row>
    <row r="123" spans="1:13" x14ac:dyDescent="0.2">
      <c r="A123" s="7" t="s">
        <v>28</v>
      </c>
      <c r="B123" s="17" t="s">
        <v>206</v>
      </c>
      <c r="C123" s="17" t="s">
        <v>206</v>
      </c>
      <c r="D123" s="17">
        <v>6</v>
      </c>
      <c r="E123" s="49">
        <v>11</v>
      </c>
      <c r="F123" s="17" t="s">
        <v>206</v>
      </c>
      <c r="G123" s="17" t="s">
        <v>206</v>
      </c>
      <c r="H123" s="17">
        <v>25</v>
      </c>
      <c r="I123" s="49">
        <v>44</v>
      </c>
      <c r="J123" s="17"/>
      <c r="K123" s="17"/>
      <c r="L123" s="17"/>
      <c r="M123" s="18"/>
    </row>
    <row r="124" spans="1:13" x14ac:dyDescent="0.2">
      <c r="A124" s="7" t="s">
        <v>29</v>
      </c>
      <c r="B124" s="17">
        <v>12</v>
      </c>
      <c r="C124" s="17">
        <v>9</v>
      </c>
      <c r="D124" s="17">
        <v>29</v>
      </c>
      <c r="E124" s="49">
        <v>50</v>
      </c>
      <c r="F124" s="17">
        <v>34</v>
      </c>
      <c r="G124" s="17">
        <v>102</v>
      </c>
      <c r="H124" s="17">
        <v>65</v>
      </c>
      <c r="I124" s="49">
        <v>201</v>
      </c>
      <c r="J124" s="17"/>
      <c r="K124" s="17"/>
      <c r="L124" s="17"/>
      <c r="M124" s="18"/>
    </row>
    <row r="125" spans="1:13" x14ac:dyDescent="0.2">
      <c r="A125" s="7" t="s">
        <v>30</v>
      </c>
      <c r="B125" s="17" t="s">
        <v>206</v>
      </c>
      <c r="C125" s="17" t="s">
        <v>206</v>
      </c>
      <c r="D125" s="17">
        <v>6</v>
      </c>
      <c r="E125" s="49">
        <v>12</v>
      </c>
      <c r="F125" s="17" t="s">
        <v>206</v>
      </c>
      <c r="G125" s="17" t="s">
        <v>206</v>
      </c>
      <c r="H125" s="17">
        <v>10</v>
      </c>
      <c r="I125" s="49">
        <v>36</v>
      </c>
      <c r="J125" s="17"/>
      <c r="K125" s="17"/>
      <c r="L125" s="17"/>
      <c r="M125" s="18"/>
    </row>
    <row r="126" spans="1:13" x14ac:dyDescent="0.2">
      <c r="A126" s="7" t="s">
        <v>93</v>
      </c>
      <c r="B126" s="17">
        <v>47</v>
      </c>
      <c r="C126" s="17">
        <v>14</v>
      </c>
      <c r="D126" s="17">
        <v>47</v>
      </c>
      <c r="E126" s="49">
        <v>108</v>
      </c>
      <c r="F126" s="17">
        <v>121</v>
      </c>
      <c r="G126" s="17">
        <v>42</v>
      </c>
      <c r="H126" s="17">
        <v>228</v>
      </c>
      <c r="I126" s="49">
        <v>391</v>
      </c>
      <c r="J126" s="17"/>
      <c r="K126" s="17"/>
      <c r="L126" s="17"/>
      <c r="M126" s="18"/>
    </row>
    <row r="127" spans="1:13" x14ac:dyDescent="0.2">
      <c r="A127" s="7" t="s">
        <v>102</v>
      </c>
      <c r="B127" s="17">
        <v>36</v>
      </c>
      <c r="C127" s="17" t="s">
        <v>206</v>
      </c>
      <c r="D127" s="17">
        <v>29</v>
      </c>
      <c r="E127" s="49">
        <v>66</v>
      </c>
      <c r="F127" s="17">
        <v>112</v>
      </c>
      <c r="G127" s="17" t="s">
        <v>206</v>
      </c>
      <c r="H127" s="17">
        <v>102</v>
      </c>
      <c r="I127" s="49">
        <v>215</v>
      </c>
      <c r="J127" s="17"/>
      <c r="K127" s="17"/>
      <c r="L127" s="17"/>
      <c r="M127" s="18"/>
    </row>
    <row r="128" spans="1:13" ht="13.5" thickBot="1" x14ac:dyDescent="0.25">
      <c r="A128" s="16"/>
      <c r="B128" s="60"/>
      <c r="C128" s="55"/>
      <c r="D128" s="55"/>
      <c r="E128" s="56"/>
      <c r="F128" s="55"/>
      <c r="G128" s="55"/>
      <c r="H128" s="55"/>
      <c r="I128" s="56"/>
      <c r="J128" s="55"/>
      <c r="K128" s="55"/>
      <c r="L128" s="55"/>
      <c r="M128" s="69"/>
    </row>
    <row r="130" spans="1:1" x14ac:dyDescent="0.2">
      <c r="A130" s="10" t="str">
        <f>VLOOKUP("&lt;Legende_1&gt;",Uebersetzungen!$B$3:$E$352,Uebersetzungen!$B$2+1,FALSE)</f>
        <v>* aus Datenschutzgründen nicht einzeln ausgewiesen</v>
      </c>
    </row>
    <row r="132" spans="1:1" x14ac:dyDescent="0.2">
      <c r="A132" s="5" t="str">
        <f>VLOOKUP("&lt;Quelle_1&gt;",Uebersetzungen!$B$3:$E$56,Uebersetzungen!$B$2+1,FALSE)</f>
        <v>Quelle: BFS (STATENT)</v>
      </c>
    </row>
    <row r="133" spans="1:1" x14ac:dyDescent="0.2">
      <c r="A133" s="10" t="str">
        <f>VLOOKUP("&lt;Aktualisierung&gt;",Uebersetzungen!$B$3:$E$56,Uebersetzungen!$B$2+1,FALSE)</f>
        <v>Letztmals aktualisiert am: 21.08.2024</v>
      </c>
    </row>
  </sheetData>
  <sheetProtection sheet="1" objects="1" scenarios="1"/>
  <mergeCells count="5">
    <mergeCell ref="A7:E7"/>
    <mergeCell ref="A9:J9"/>
    <mergeCell ref="B12:E12"/>
    <mergeCell ref="F12:I12"/>
    <mergeCell ref="J12:M12"/>
  </mergeCells>
  <pageMargins left="0.7" right="0.7" top="0.78740157499999996" bottom="0.78740157499999996" header="0.3" footer="0.3"/>
  <pageSetup paperSize="9" scale="35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2769" r:id="rId4" name="Option Button 1">
              <controlPr defaultSize="0" autoFill="0" autoLine="0" autoPict="0">
                <anchor moveWithCells="1">
                  <from>
                    <xdr:col>4</xdr:col>
                    <xdr:colOff>990600</xdr:colOff>
                    <xdr:row>1</xdr:row>
                    <xdr:rowOff>114300</xdr:rowOff>
                  </from>
                  <to>
                    <xdr:col>5</xdr:col>
                    <xdr:colOff>904875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70" r:id="rId5" name="Option Button 2">
              <controlPr defaultSize="0" autoFill="0" autoLine="0" autoPict="0">
                <anchor moveWithCells="1">
                  <from>
                    <xdr:col>4</xdr:col>
                    <xdr:colOff>990600</xdr:colOff>
                    <xdr:row>2</xdr:row>
                    <xdr:rowOff>104775</xdr:rowOff>
                  </from>
                  <to>
                    <xdr:col>6</xdr:col>
                    <xdr:colOff>142875</xdr:colOff>
                    <xdr:row>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71" r:id="rId6" name="Option Button 3">
              <controlPr defaultSize="0" autoFill="0" autoLine="0" autoPict="0">
                <anchor moveWithCells="1">
                  <from>
                    <xdr:col>4</xdr:col>
                    <xdr:colOff>990600</xdr:colOff>
                    <xdr:row>3</xdr:row>
                    <xdr:rowOff>66675</xdr:rowOff>
                  </from>
                  <to>
                    <xdr:col>5</xdr:col>
                    <xdr:colOff>904875</xdr:colOff>
                    <xdr:row>4</xdr:row>
                    <xdr:rowOff>95250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33"/>
  <sheetViews>
    <sheetView zoomScaleNormal="100" workbookViewId="0"/>
  </sheetViews>
  <sheetFormatPr baseColWidth="10" defaultRowHeight="12.75" x14ac:dyDescent="0.2"/>
  <cols>
    <col min="1" max="1" width="35.7109375" style="10" customWidth="1"/>
    <col min="2" max="11" width="16.7109375" style="10" customWidth="1"/>
    <col min="12" max="12" width="16.7109375" style="22" customWidth="1"/>
    <col min="13" max="13" width="16.7109375" style="10" customWidth="1"/>
    <col min="14" max="16384" width="11.42578125" style="10"/>
  </cols>
  <sheetData>
    <row r="1" spans="1:13" s="1" customFormat="1" x14ac:dyDescent="0.2">
      <c r="L1" s="2"/>
    </row>
    <row r="2" spans="1:13" s="1" customFormat="1" ht="15.75" x14ac:dyDescent="0.25">
      <c r="B2" s="13"/>
      <c r="C2" s="13"/>
      <c r="D2" s="14"/>
      <c r="E2" s="14"/>
      <c r="F2" s="14"/>
      <c r="G2" s="14"/>
      <c r="H2" s="14"/>
      <c r="I2" s="14"/>
      <c r="J2" s="14"/>
      <c r="K2" s="14"/>
      <c r="L2" s="20"/>
    </row>
    <row r="3" spans="1:13" s="1" customFormat="1" ht="15.75" x14ac:dyDescent="0.25">
      <c r="B3" s="13"/>
      <c r="C3" s="13"/>
      <c r="D3" s="14"/>
      <c r="E3" s="14"/>
      <c r="F3" s="14"/>
      <c r="G3" s="14"/>
      <c r="H3" s="14"/>
      <c r="I3" s="14"/>
      <c r="J3" s="14"/>
      <c r="K3" s="14"/>
      <c r="L3" s="20"/>
    </row>
    <row r="4" spans="1:13" s="1" customFormat="1" ht="15.75" x14ac:dyDescent="0.25">
      <c r="B4" s="13"/>
      <c r="C4" s="13"/>
      <c r="D4" s="14"/>
      <c r="E4" s="14"/>
      <c r="F4" s="14"/>
      <c r="G4" s="14"/>
      <c r="H4" s="14"/>
      <c r="I4" s="14"/>
      <c r="J4" s="14"/>
      <c r="K4" s="14"/>
      <c r="L4" s="20"/>
    </row>
    <row r="5" spans="1:13" s="2" customFormat="1" x14ac:dyDescent="0.2"/>
    <row r="6" spans="1:13" s="1" customFormat="1" ht="6" customHeight="1" x14ac:dyDescent="0.2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</row>
    <row r="7" spans="1:13" s="2" customFormat="1" ht="15.75" customHeight="1" x14ac:dyDescent="0.2">
      <c r="A7" s="73" t="str">
        <f>VLOOKUP("&lt;Fachbereich&gt;",Uebersetzungen!$B$3:$E$103,Uebersetzungen!$B$2+1,FALSE)</f>
        <v>Daten &amp; Statistik</v>
      </c>
      <c r="B7" s="73"/>
      <c r="C7" s="73"/>
      <c r="D7" s="73"/>
      <c r="E7" s="73"/>
      <c r="F7" s="3"/>
      <c r="G7" s="3"/>
      <c r="H7" s="3"/>
      <c r="I7" s="3"/>
      <c r="J7" s="3"/>
      <c r="K7" s="3"/>
      <c r="L7" s="3"/>
    </row>
    <row r="8" spans="1:13" s="2" customFormat="1" ht="15.75" customHeight="1" x14ac:dyDescent="0.2">
      <c r="B8" s="43"/>
      <c r="C8" s="43"/>
      <c r="D8" s="43"/>
      <c r="E8" s="43"/>
      <c r="F8" s="3"/>
      <c r="G8" s="3"/>
      <c r="H8" s="3"/>
      <c r="I8" s="3"/>
      <c r="J8" s="3"/>
      <c r="K8" s="3"/>
      <c r="L8" s="3"/>
    </row>
    <row r="9" spans="1:13" s="2" customFormat="1" ht="15.75" customHeight="1" x14ac:dyDescent="0.25">
      <c r="A9" s="74" t="str">
        <f>VLOOKUP("&lt;Titel&gt;",Uebersetzungen!$B$3:$E$35,Uebersetzungen!$B$2+1,FALSE)</f>
        <v>Wirtschaftsstruktur der Bündner Regionen und Gemeinden</v>
      </c>
      <c r="B9" s="75"/>
      <c r="C9" s="75"/>
      <c r="D9" s="75"/>
      <c r="E9" s="75"/>
      <c r="F9" s="75"/>
      <c r="G9" s="75"/>
      <c r="H9" s="75"/>
      <c r="I9" s="75"/>
      <c r="J9" s="75"/>
      <c r="K9" s="44"/>
    </row>
    <row r="10" spans="1:13" s="5" customFormat="1" x14ac:dyDescent="0.2">
      <c r="A10" s="37" t="str">
        <f>VLOOKUP("&lt;UTitel&gt;",Uebersetzungen!$B$3:$E$103,Uebersetzungen!$B$2+1,FALSE)</f>
        <v>(Gemeindestand 2024: 101 Gemeinden)</v>
      </c>
      <c r="B10" s="38"/>
      <c r="C10" s="38"/>
      <c r="D10" s="39"/>
      <c r="E10" s="39"/>
      <c r="F10" s="39"/>
      <c r="G10" s="40"/>
      <c r="H10" s="40"/>
      <c r="I10" s="40"/>
    </row>
    <row r="11" spans="1:13" s="4" customFormat="1" ht="13.5" thickBot="1" x14ac:dyDescent="0.25">
      <c r="L11" s="21"/>
    </row>
    <row r="12" spans="1:13" s="67" customFormat="1" ht="17.25" customHeight="1" x14ac:dyDescent="0.2">
      <c r="A12" s="66"/>
      <c r="B12" s="76" t="str">
        <f>VLOOKUP("&lt;SpaltenTitel_1&gt;",Uebersetzungen!$B$3:$E$33,Uebersetzungen!$B$2+1,FALSE)</f>
        <v>Arbeitsstätten</v>
      </c>
      <c r="C12" s="77"/>
      <c r="D12" s="77"/>
      <c r="E12" s="78"/>
      <c r="F12" s="76" t="str">
        <f>VLOOKUP("&lt;SpaltenTitel_2&gt;",Uebersetzungen!$B$3:$E$33,Uebersetzungen!$B$2+1,FALSE)</f>
        <v>Beschäftigte</v>
      </c>
      <c r="G12" s="77"/>
      <c r="H12" s="77"/>
      <c r="I12" s="78"/>
      <c r="J12" s="76" t="str">
        <f>VLOOKUP("&lt;SpaltenTitel_3&gt;",Uebersetzungen!$B$3:$E$33,Uebersetzungen!$B$2+1,FALSE)</f>
        <v>Vollzeitäquivalente (VZÄ)</v>
      </c>
      <c r="K12" s="77"/>
      <c r="L12" s="77"/>
      <c r="M12" s="79"/>
    </row>
    <row r="13" spans="1:13" s="42" customFormat="1" ht="17.25" customHeight="1" x14ac:dyDescent="0.2">
      <c r="A13" s="45"/>
      <c r="B13" s="58" t="str">
        <f>VLOOKUP("&lt;SpaltenTitel_1.1&gt;",Uebersetzungen!$B$3:$E$33,Uebersetzungen!$B$2+1,FALSE)</f>
        <v>Primärer Sektor</v>
      </c>
      <c r="C13" s="46" t="str">
        <f>VLOOKUP("&lt;SpaltenTitel_1.2&gt;",Uebersetzungen!$B$3:$E$33,Uebersetzungen!$B$2+1,FALSE)</f>
        <v>Sekundärer Sektor</v>
      </c>
      <c r="D13" s="46" t="str">
        <f>VLOOKUP("&lt;SpaltenTitel_1.3&gt;",Uebersetzungen!$B$3:$E$72,Uebersetzungen!$B$2+1,FALSE)</f>
        <v>Tertiärer Sektor</v>
      </c>
      <c r="E13" s="47" t="str">
        <f>VLOOKUP("&lt;SpaltenTitel_1.4&gt;",Uebersetzungen!$B$3:$E$72,Uebersetzungen!$B$2+1,FALSE)</f>
        <v>Total</v>
      </c>
      <c r="F13" s="58" t="str">
        <f>VLOOKUP("&lt;SpaltenTitel_1.1&gt;",Uebersetzungen!$B$3:$E$33,Uebersetzungen!$B$2+1,FALSE)</f>
        <v>Primärer Sektor</v>
      </c>
      <c r="G13" s="46" t="str">
        <f>VLOOKUP("&lt;SpaltenTitel_1.2&gt;",Uebersetzungen!$B$3:$E$33,Uebersetzungen!$B$2+1,FALSE)</f>
        <v>Sekundärer Sektor</v>
      </c>
      <c r="H13" s="46" t="str">
        <f>VLOOKUP("&lt;SpaltenTitel_1.3&gt;",Uebersetzungen!$B$3:$E$72,Uebersetzungen!$B$2+1,FALSE)</f>
        <v>Tertiärer Sektor</v>
      </c>
      <c r="I13" s="47" t="str">
        <f>VLOOKUP("&lt;SpaltenTitel_1.4&gt;",Uebersetzungen!$B$3:$E$72,Uebersetzungen!$B$2+1,FALSE)</f>
        <v>Total</v>
      </c>
      <c r="J13" s="58" t="str">
        <f>VLOOKUP("&lt;SpaltenTitel_1.1&gt;",Uebersetzungen!$B$3:$E$33,Uebersetzungen!$B$2+1,FALSE)</f>
        <v>Primärer Sektor</v>
      </c>
      <c r="K13" s="46" t="str">
        <f>VLOOKUP("&lt;SpaltenTitel_1.2&gt;",Uebersetzungen!$B$3:$E$33,Uebersetzungen!$B$2+1,FALSE)</f>
        <v>Sekundärer Sektor</v>
      </c>
      <c r="L13" s="46" t="str">
        <f>VLOOKUP("&lt;SpaltenTitel_1.3&gt;",Uebersetzungen!$B$3:$E$72,Uebersetzungen!$B$2+1,FALSE)</f>
        <v>Tertiärer Sektor</v>
      </c>
      <c r="M13" s="68" t="str">
        <f>VLOOKUP("&lt;SpaltenTitel_1.4&gt;",Uebersetzungen!$B$3:$E$72,Uebersetzungen!$B$2+1,FALSE)</f>
        <v>Total</v>
      </c>
    </row>
    <row r="14" spans="1:13" x14ac:dyDescent="0.2">
      <c r="A14" s="15"/>
      <c r="B14" s="59"/>
      <c r="C14" s="48"/>
      <c r="D14" s="48"/>
      <c r="E14" s="49"/>
      <c r="F14" s="17"/>
      <c r="G14" s="48"/>
      <c r="H14" s="48"/>
      <c r="I14" s="50"/>
      <c r="J14" s="17"/>
      <c r="K14" s="17"/>
      <c r="L14" s="48"/>
      <c r="M14" s="51"/>
    </row>
    <row r="15" spans="1:13" x14ac:dyDescent="0.2">
      <c r="A15" s="57" t="str">
        <f>VLOOKUP("&lt;Zeilentitel_1&gt;",Uebersetzungen!$B$3:$E$103,Uebersetzungen!$B$2+1,FALSE)</f>
        <v>GRAUBÜNDEN</v>
      </c>
      <c r="B15" s="53">
        <v>2673</v>
      </c>
      <c r="C15" s="8">
        <v>2993</v>
      </c>
      <c r="D15" s="8">
        <v>14705</v>
      </c>
      <c r="E15" s="52">
        <v>20371</v>
      </c>
      <c r="F15" s="8">
        <v>7284</v>
      </c>
      <c r="G15" s="8">
        <v>26866</v>
      </c>
      <c r="H15" s="8">
        <v>93337</v>
      </c>
      <c r="I15" s="52">
        <v>127487</v>
      </c>
      <c r="J15" s="8"/>
      <c r="K15" s="8"/>
      <c r="L15" s="8"/>
      <c r="M15" s="11"/>
    </row>
    <row r="16" spans="1:13" x14ac:dyDescent="0.2">
      <c r="A16" s="6" t="str">
        <f>VLOOKUP("&lt;Zeilentitel_2&gt;",Uebersetzungen!$B$3:$E$103,Uebersetzungen!$B$2+1,FALSE)</f>
        <v>Region Albula</v>
      </c>
      <c r="B16" s="9"/>
      <c r="C16" s="9"/>
      <c r="D16" s="9"/>
      <c r="E16" s="54"/>
      <c r="F16" s="9"/>
      <c r="G16" s="9"/>
      <c r="H16" s="9"/>
      <c r="I16" s="54"/>
      <c r="J16" s="9"/>
      <c r="K16" s="9"/>
      <c r="L16" s="9"/>
      <c r="M16" s="12"/>
    </row>
    <row r="17" spans="1:13" x14ac:dyDescent="0.2">
      <c r="A17" s="7" t="s">
        <v>1</v>
      </c>
      <c r="B17" s="17">
        <v>31</v>
      </c>
      <c r="C17" s="17">
        <v>47</v>
      </c>
      <c r="D17" s="17">
        <v>279</v>
      </c>
      <c r="E17" s="49">
        <v>357</v>
      </c>
      <c r="F17" s="17">
        <v>66</v>
      </c>
      <c r="G17" s="17">
        <v>382</v>
      </c>
      <c r="H17" s="17">
        <v>2199</v>
      </c>
      <c r="I17" s="49">
        <v>2647</v>
      </c>
      <c r="J17" s="17"/>
      <c r="K17" s="17"/>
      <c r="L17" s="17"/>
      <c r="M17" s="18"/>
    </row>
    <row r="18" spans="1:13" x14ac:dyDescent="0.2">
      <c r="A18" s="7" t="s">
        <v>2</v>
      </c>
      <c r="B18" s="17">
        <v>9</v>
      </c>
      <c r="C18" s="17">
        <v>6</v>
      </c>
      <c r="D18" s="17">
        <v>33</v>
      </c>
      <c r="E18" s="49">
        <v>48</v>
      </c>
      <c r="F18" s="17">
        <v>23</v>
      </c>
      <c r="G18" s="17">
        <v>16</v>
      </c>
      <c r="H18" s="17">
        <v>80</v>
      </c>
      <c r="I18" s="49">
        <v>119</v>
      </c>
      <c r="J18" s="17"/>
      <c r="K18" s="17"/>
      <c r="L18" s="17"/>
      <c r="M18" s="18"/>
    </row>
    <row r="19" spans="1:13" x14ac:dyDescent="0.2">
      <c r="A19" s="7" t="s">
        <v>95</v>
      </c>
      <c r="B19" s="17" t="s">
        <v>206</v>
      </c>
      <c r="C19" s="17" t="s">
        <v>206</v>
      </c>
      <c r="D19" s="17">
        <v>13</v>
      </c>
      <c r="E19" s="49">
        <v>17</v>
      </c>
      <c r="F19" s="17" t="s">
        <v>206</v>
      </c>
      <c r="G19" s="17" t="s">
        <v>206</v>
      </c>
      <c r="H19" s="17">
        <v>37</v>
      </c>
      <c r="I19" s="49">
        <v>84</v>
      </c>
      <c r="J19" s="17"/>
      <c r="K19" s="17"/>
      <c r="L19" s="17"/>
      <c r="M19" s="18"/>
    </row>
    <row r="20" spans="1:13" x14ac:dyDescent="0.2">
      <c r="A20" s="7" t="s">
        <v>3</v>
      </c>
      <c r="B20" s="17">
        <v>52</v>
      </c>
      <c r="C20" s="17">
        <v>26</v>
      </c>
      <c r="D20" s="17">
        <v>107</v>
      </c>
      <c r="E20" s="49">
        <v>185</v>
      </c>
      <c r="F20" s="17">
        <v>121</v>
      </c>
      <c r="G20" s="17">
        <v>111</v>
      </c>
      <c r="H20" s="17">
        <v>467</v>
      </c>
      <c r="I20" s="49">
        <v>699</v>
      </c>
      <c r="J20" s="17"/>
      <c r="K20" s="17"/>
      <c r="L20" s="17"/>
      <c r="M20" s="18"/>
    </row>
    <row r="21" spans="1:13" x14ac:dyDescent="0.2">
      <c r="A21" s="7" t="s">
        <v>89</v>
      </c>
      <c r="B21" s="17">
        <v>80</v>
      </c>
      <c r="C21" s="17">
        <v>57</v>
      </c>
      <c r="D21" s="17">
        <v>201</v>
      </c>
      <c r="E21" s="49">
        <v>338</v>
      </c>
      <c r="F21" s="17">
        <v>205</v>
      </c>
      <c r="G21" s="17">
        <v>335</v>
      </c>
      <c r="H21" s="17">
        <v>938</v>
      </c>
      <c r="I21" s="49">
        <v>1478</v>
      </c>
      <c r="J21" s="17"/>
      <c r="K21" s="17"/>
      <c r="L21" s="17"/>
      <c r="M21" s="18"/>
    </row>
    <row r="22" spans="1:13" x14ac:dyDescent="0.2">
      <c r="A22" s="7" t="s">
        <v>92</v>
      </c>
      <c r="B22" s="17">
        <v>22</v>
      </c>
      <c r="C22" s="17">
        <v>23</v>
      </c>
      <c r="D22" s="17">
        <v>75</v>
      </c>
      <c r="E22" s="49">
        <v>120</v>
      </c>
      <c r="F22" s="17">
        <v>117</v>
      </c>
      <c r="G22" s="17">
        <v>116</v>
      </c>
      <c r="H22" s="17">
        <v>393</v>
      </c>
      <c r="I22" s="49">
        <v>626</v>
      </c>
      <c r="J22" s="17"/>
      <c r="K22" s="17"/>
      <c r="L22" s="17"/>
      <c r="M22" s="18"/>
    </row>
    <row r="23" spans="1:13" x14ac:dyDescent="0.2">
      <c r="A23" s="6" t="str">
        <f>VLOOKUP("&lt;Zeilentitel_3&gt;",Uebersetzungen!$B$3:$E$103,Uebersetzungen!$B$2+1,FALSE)</f>
        <v>Region Bernina</v>
      </c>
      <c r="B23" s="9"/>
      <c r="C23" s="9"/>
      <c r="D23" s="9"/>
      <c r="E23" s="54"/>
      <c r="F23" s="9"/>
      <c r="G23" s="9"/>
      <c r="H23" s="9"/>
      <c r="I23" s="54"/>
      <c r="J23" s="9"/>
      <c r="K23" s="9"/>
      <c r="L23" s="9"/>
      <c r="M23" s="12"/>
    </row>
    <row r="24" spans="1:13" x14ac:dyDescent="0.2">
      <c r="A24" s="7" t="s">
        <v>4</v>
      </c>
      <c r="B24" s="17">
        <v>24</v>
      </c>
      <c r="C24" s="17">
        <v>33</v>
      </c>
      <c r="D24" s="17">
        <v>81</v>
      </c>
      <c r="E24" s="49">
        <v>138</v>
      </c>
      <c r="F24" s="17">
        <v>103</v>
      </c>
      <c r="G24" s="17">
        <v>354</v>
      </c>
      <c r="H24" s="17">
        <v>293</v>
      </c>
      <c r="I24" s="49">
        <v>750</v>
      </c>
      <c r="J24" s="17"/>
      <c r="K24" s="17"/>
      <c r="L24" s="17"/>
      <c r="M24" s="18"/>
    </row>
    <row r="25" spans="1:13" x14ac:dyDescent="0.2">
      <c r="A25" s="7" t="s">
        <v>5</v>
      </c>
      <c r="B25" s="17">
        <v>77</v>
      </c>
      <c r="C25" s="17">
        <v>87</v>
      </c>
      <c r="D25" s="17">
        <v>249</v>
      </c>
      <c r="E25" s="49">
        <v>413</v>
      </c>
      <c r="F25" s="17">
        <v>216</v>
      </c>
      <c r="G25" s="17">
        <v>651</v>
      </c>
      <c r="H25" s="17">
        <v>1072</v>
      </c>
      <c r="I25" s="49">
        <v>1939</v>
      </c>
      <c r="J25" s="17"/>
      <c r="K25" s="17"/>
      <c r="L25" s="17"/>
      <c r="M25" s="18"/>
    </row>
    <row r="26" spans="1:13" x14ac:dyDescent="0.2">
      <c r="A26" s="6" t="str">
        <f>VLOOKUP("&lt;Zeilentitel_4&gt;",Uebersetzungen!$B$3:$E$103,Uebersetzungen!$B$2+1,FALSE)</f>
        <v>Region Engiadina Bassa/Val Müstair</v>
      </c>
      <c r="B26" s="9"/>
      <c r="C26" s="9"/>
      <c r="D26" s="9"/>
      <c r="E26" s="54"/>
      <c r="F26" s="9"/>
      <c r="G26" s="9"/>
      <c r="H26" s="9"/>
      <c r="I26" s="54"/>
      <c r="J26" s="9"/>
      <c r="K26" s="9"/>
      <c r="L26" s="9"/>
      <c r="M26" s="12"/>
    </row>
    <row r="27" spans="1:13" x14ac:dyDescent="0.2">
      <c r="A27" s="7" t="s">
        <v>38</v>
      </c>
      <c r="B27" s="17">
        <v>30</v>
      </c>
      <c r="C27" s="17">
        <v>35</v>
      </c>
      <c r="D27" s="17">
        <v>110</v>
      </c>
      <c r="E27" s="49">
        <v>175</v>
      </c>
      <c r="F27" s="17">
        <v>92</v>
      </c>
      <c r="G27" s="17">
        <v>250</v>
      </c>
      <c r="H27" s="17">
        <v>491</v>
      </c>
      <c r="I27" s="49">
        <v>833</v>
      </c>
      <c r="J27" s="17"/>
      <c r="K27" s="17"/>
      <c r="L27" s="17"/>
      <c r="M27" s="18"/>
    </row>
    <row r="28" spans="1:13" x14ac:dyDescent="0.2">
      <c r="A28" s="7" t="s">
        <v>39</v>
      </c>
      <c r="B28" s="17">
        <v>23</v>
      </c>
      <c r="C28" s="17">
        <v>14</v>
      </c>
      <c r="D28" s="17">
        <v>120</v>
      </c>
      <c r="E28" s="49">
        <v>157</v>
      </c>
      <c r="F28" s="17">
        <v>39</v>
      </c>
      <c r="G28" s="17">
        <v>62</v>
      </c>
      <c r="H28" s="17">
        <v>1159</v>
      </c>
      <c r="I28" s="49">
        <v>1260</v>
      </c>
      <c r="J28" s="17"/>
      <c r="K28" s="17"/>
      <c r="L28" s="17"/>
      <c r="M28" s="18"/>
    </row>
    <row r="29" spans="1:13" x14ac:dyDescent="0.2">
      <c r="A29" s="7" t="s">
        <v>40</v>
      </c>
      <c r="B29" s="17">
        <v>93</v>
      </c>
      <c r="C29" s="17">
        <v>84</v>
      </c>
      <c r="D29" s="17">
        <v>425</v>
      </c>
      <c r="E29" s="49">
        <v>602</v>
      </c>
      <c r="F29" s="17">
        <v>236</v>
      </c>
      <c r="G29" s="17">
        <v>597</v>
      </c>
      <c r="H29" s="17">
        <v>2567</v>
      </c>
      <c r="I29" s="49">
        <v>3400</v>
      </c>
      <c r="J29" s="17"/>
      <c r="K29" s="17"/>
      <c r="L29" s="17"/>
      <c r="M29" s="18"/>
    </row>
    <row r="30" spans="1:13" x14ac:dyDescent="0.2">
      <c r="A30" s="7" t="s">
        <v>41</v>
      </c>
      <c r="B30" s="17">
        <v>37</v>
      </c>
      <c r="C30" s="17">
        <v>25</v>
      </c>
      <c r="D30" s="17">
        <v>59</v>
      </c>
      <c r="E30" s="49">
        <v>121</v>
      </c>
      <c r="F30" s="17">
        <v>99</v>
      </c>
      <c r="G30" s="17">
        <v>137</v>
      </c>
      <c r="H30" s="17">
        <v>233</v>
      </c>
      <c r="I30" s="49">
        <v>469</v>
      </c>
      <c r="J30" s="17"/>
      <c r="K30" s="17"/>
      <c r="L30" s="17"/>
      <c r="M30" s="18"/>
    </row>
    <row r="31" spans="1:13" x14ac:dyDescent="0.2">
      <c r="A31" s="7" t="s">
        <v>60</v>
      </c>
      <c r="B31" s="17">
        <v>55</v>
      </c>
      <c r="C31" s="17">
        <v>37</v>
      </c>
      <c r="D31" s="17">
        <v>152</v>
      </c>
      <c r="E31" s="49">
        <v>244</v>
      </c>
      <c r="F31" s="17">
        <v>153</v>
      </c>
      <c r="G31" s="17">
        <v>287</v>
      </c>
      <c r="H31" s="17">
        <v>689</v>
      </c>
      <c r="I31" s="49">
        <v>1129</v>
      </c>
      <c r="J31" s="17"/>
      <c r="K31" s="17"/>
      <c r="L31" s="17"/>
      <c r="M31" s="18"/>
    </row>
    <row r="32" spans="1:13" x14ac:dyDescent="0.2">
      <c r="A32" s="6" t="str">
        <f>VLOOKUP("&lt;Zeilentitel_5&gt;",Uebersetzungen!$B$3:$E$103,Uebersetzungen!$B$2+1,FALSE)</f>
        <v>Region Imboden</v>
      </c>
      <c r="B32" s="9"/>
      <c r="C32" s="9"/>
      <c r="D32" s="9"/>
      <c r="E32" s="54"/>
      <c r="F32" s="9"/>
      <c r="G32" s="9"/>
      <c r="H32" s="9"/>
      <c r="I32" s="54"/>
      <c r="J32" s="9"/>
      <c r="K32" s="9"/>
      <c r="L32" s="9"/>
      <c r="M32" s="12"/>
    </row>
    <row r="33" spans="1:13" x14ac:dyDescent="0.2">
      <c r="A33" s="7" t="s">
        <v>31</v>
      </c>
      <c r="B33" s="17">
        <v>11</v>
      </c>
      <c r="C33" s="17">
        <v>30</v>
      </c>
      <c r="D33" s="17">
        <v>139</v>
      </c>
      <c r="E33" s="49">
        <v>180</v>
      </c>
      <c r="F33" s="17">
        <v>60</v>
      </c>
      <c r="G33" s="17">
        <v>963</v>
      </c>
      <c r="H33" s="17">
        <v>553</v>
      </c>
      <c r="I33" s="49">
        <v>1576</v>
      </c>
      <c r="J33" s="17"/>
      <c r="K33" s="17"/>
      <c r="L33" s="17"/>
      <c r="M33" s="18"/>
    </row>
    <row r="34" spans="1:13" x14ac:dyDescent="0.2">
      <c r="A34" s="7" t="s">
        <v>32</v>
      </c>
      <c r="B34" s="17">
        <v>18</v>
      </c>
      <c r="C34" s="17">
        <v>62</v>
      </c>
      <c r="D34" s="17">
        <v>272</v>
      </c>
      <c r="E34" s="49">
        <v>352</v>
      </c>
      <c r="F34" s="17">
        <v>51</v>
      </c>
      <c r="G34" s="17">
        <v>1441</v>
      </c>
      <c r="H34" s="17">
        <v>1509</v>
      </c>
      <c r="I34" s="49">
        <v>3001</v>
      </c>
      <c r="J34" s="17"/>
      <c r="K34" s="17"/>
      <c r="L34" s="17"/>
      <c r="M34" s="18"/>
    </row>
    <row r="35" spans="1:13" x14ac:dyDescent="0.2">
      <c r="A35" s="7" t="s">
        <v>33</v>
      </c>
      <c r="B35" s="17">
        <v>7</v>
      </c>
      <c r="C35" s="17">
        <v>16</v>
      </c>
      <c r="D35" s="17">
        <v>48</v>
      </c>
      <c r="E35" s="49">
        <v>71</v>
      </c>
      <c r="F35" s="17">
        <v>14</v>
      </c>
      <c r="G35" s="17">
        <v>195</v>
      </c>
      <c r="H35" s="17">
        <v>117</v>
      </c>
      <c r="I35" s="49">
        <v>326</v>
      </c>
      <c r="J35" s="17"/>
      <c r="K35" s="17"/>
      <c r="L35" s="17"/>
      <c r="M35" s="18"/>
    </row>
    <row r="36" spans="1:13" x14ac:dyDescent="0.2">
      <c r="A36" s="7" t="s">
        <v>34</v>
      </c>
      <c r="B36" s="17">
        <v>9</v>
      </c>
      <c r="C36" s="17">
        <v>34</v>
      </c>
      <c r="D36" s="17">
        <v>70</v>
      </c>
      <c r="E36" s="49">
        <v>113</v>
      </c>
      <c r="F36" s="17">
        <v>33</v>
      </c>
      <c r="G36" s="17">
        <v>188</v>
      </c>
      <c r="H36" s="17">
        <v>207</v>
      </c>
      <c r="I36" s="49">
        <v>428</v>
      </c>
      <c r="J36" s="17"/>
      <c r="K36" s="17"/>
      <c r="L36" s="17"/>
      <c r="M36" s="18"/>
    </row>
    <row r="37" spans="1:13" x14ac:dyDescent="0.2">
      <c r="A37" s="7" t="s">
        <v>35</v>
      </c>
      <c r="B37" s="17">
        <v>18</v>
      </c>
      <c r="C37" s="17">
        <v>42</v>
      </c>
      <c r="D37" s="17">
        <v>230</v>
      </c>
      <c r="E37" s="49">
        <v>290</v>
      </c>
      <c r="F37" s="17">
        <v>49</v>
      </c>
      <c r="G37" s="17">
        <v>349</v>
      </c>
      <c r="H37" s="17">
        <v>1366</v>
      </c>
      <c r="I37" s="49">
        <v>1764</v>
      </c>
      <c r="J37" s="17"/>
      <c r="K37" s="17"/>
      <c r="L37" s="17"/>
      <c r="M37" s="18"/>
    </row>
    <row r="38" spans="1:13" x14ac:dyDescent="0.2">
      <c r="A38" s="7" t="s">
        <v>36</v>
      </c>
      <c r="B38" s="17">
        <v>12</v>
      </c>
      <c r="C38" s="17">
        <v>16</v>
      </c>
      <c r="D38" s="17">
        <v>57</v>
      </c>
      <c r="E38" s="49">
        <v>85</v>
      </c>
      <c r="F38" s="17">
        <v>38</v>
      </c>
      <c r="G38" s="17">
        <v>67</v>
      </c>
      <c r="H38" s="17">
        <v>125</v>
      </c>
      <c r="I38" s="49">
        <v>230</v>
      </c>
      <c r="J38" s="17"/>
      <c r="K38" s="17"/>
      <c r="L38" s="17"/>
      <c r="M38" s="18"/>
    </row>
    <row r="39" spans="1:13" x14ac:dyDescent="0.2">
      <c r="A39" s="7" t="s">
        <v>37</v>
      </c>
      <c r="B39" s="17">
        <v>16</v>
      </c>
      <c r="C39" s="17">
        <v>24</v>
      </c>
      <c r="D39" s="17">
        <v>59</v>
      </c>
      <c r="E39" s="49">
        <v>99</v>
      </c>
      <c r="F39" s="17">
        <v>42</v>
      </c>
      <c r="G39" s="17">
        <v>117</v>
      </c>
      <c r="H39" s="17">
        <v>157</v>
      </c>
      <c r="I39" s="49">
        <v>316</v>
      </c>
      <c r="J39" s="17"/>
      <c r="K39" s="17"/>
      <c r="L39" s="17"/>
      <c r="M39" s="18"/>
    </row>
    <row r="40" spans="1:13" x14ac:dyDescent="0.2">
      <c r="A40" s="6" t="str">
        <f>VLOOKUP("&lt;Zeilentitel_6&gt;",Uebersetzungen!$B$3:$E$103,Uebersetzungen!$B$2+1,FALSE)</f>
        <v>Region Landquart</v>
      </c>
      <c r="B40" s="9"/>
      <c r="C40" s="9"/>
      <c r="D40" s="9"/>
      <c r="E40" s="54"/>
      <c r="F40" s="9"/>
      <c r="G40" s="9"/>
      <c r="H40" s="9"/>
      <c r="I40" s="54"/>
      <c r="J40" s="9"/>
      <c r="K40" s="9"/>
      <c r="L40" s="9"/>
      <c r="M40" s="12"/>
    </row>
    <row r="41" spans="1:13" x14ac:dyDescent="0.2">
      <c r="A41" s="7" t="s">
        <v>71</v>
      </c>
      <c r="B41" s="17">
        <v>26</v>
      </c>
      <c r="C41" s="17">
        <v>52</v>
      </c>
      <c r="D41" s="17">
        <v>129</v>
      </c>
      <c r="E41" s="49">
        <v>207</v>
      </c>
      <c r="F41" s="17">
        <v>67</v>
      </c>
      <c r="G41" s="17">
        <v>620</v>
      </c>
      <c r="H41" s="17">
        <v>417</v>
      </c>
      <c r="I41" s="49">
        <v>1104</v>
      </c>
      <c r="J41" s="17"/>
      <c r="K41" s="17"/>
      <c r="L41" s="17"/>
      <c r="M41" s="18"/>
    </row>
    <row r="42" spans="1:13" x14ac:dyDescent="0.2">
      <c r="A42" s="7" t="s">
        <v>72</v>
      </c>
      <c r="B42" s="17">
        <v>19</v>
      </c>
      <c r="C42" s="17">
        <v>42</v>
      </c>
      <c r="D42" s="17">
        <v>78</v>
      </c>
      <c r="E42" s="49">
        <v>139</v>
      </c>
      <c r="F42" s="17">
        <v>62</v>
      </c>
      <c r="G42" s="17">
        <v>321</v>
      </c>
      <c r="H42" s="17">
        <v>273</v>
      </c>
      <c r="I42" s="49">
        <v>656</v>
      </c>
      <c r="J42" s="17"/>
      <c r="K42" s="17"/>
      <c r="L42" s="17"/>
      <c r="M42" s="18"/>
    </row>
    <row r="43" spans="1:13" x14ac:dyDescent="0.2">
      <c r="A43" s="7" t="s">
        <v>73</v>
      </c>
      <c r="B43" s="17">
        <v>23</v>
      </c>
      <c r="C43" s="17">
        <v>43</v>
      </c>
      <c r="D43" s="17">
        <v>170</v>
      </c>
      <c r="E43" s="49">
        <v>236</v>
      </c>
      <c r="F43" s="17">
        <v>63</v>
      </c>
      <c r="G43" s="17">
        <v>247</v>
      </c>
      <c r="H43" s="17">
        <v>877</v>
      </c>
      <c r="I43" s="49">
        <v>1187</v>
      </c>
      <c r="J43" s="17"/>
      <c r="K43" s="17"/>
      <c r="L43" s="17"/>
      <c r="M43" s="18"/>
    </row>
    <row r="44" spans="1:13" x14ac:dyDescent="0.2">
      <c r="A44" s="7" t="s">
        <v>74</v>
      </c>
      <c r="B44" s="17">
        <v>27</v>
      </c>
      <c r="C44" s="17">
        <v>7</v>
      </c>
      <c r="D44" s="17">
        <v>26</v>
      </c>
      <c r="E44" s="49">
        <v>60</v>
      </c>
      <c r="F44" s="17">
        <v>101</v>
      </c>
      <c r="G44" s="17">
        <v>10</v>
      </c>
      <c r="H44" s="17">
        <v>60</v>
      </c>
      <c r="I44" s="49">
        <v>171</v>
      </c>
      <c r="J44" s="17"/>
      <c r="K44" s="17"/>
      <c r="L44" s="17"/>
      <c r="M44" s="18"/>
    </row>
    <row r="45" spans="1:13" x14ac:dyDescent="0.2">
      <c r="A45" s="7" t="s">
        <v>75</v>
      </c>
      <c r="B45" s="17">
        <v>33</v>
      </c>
      <c r="C45" s="17">
        <v>10</v>
      </c>
      <c r="D45" s="17">
        <v>44</v>
      </c>
      <c r="E45" s="49">
        <v>87</v>
      </c>
      <c r="F45" s="17">
        <v>109</v>
      </c>
      <c r="G45" s="17">
        <v>21</v>
      </c>
      <c r="H45" s="17">
        <v>165</v>
      </c>
      <c r="I45" s="49">
        <v>295</v>
      </c>
      <c r="J45" s="17"/>
      <c r="K45" s="17"/>
      <c r="L45" s="17"/>
      <c r="M45" s="18"/>
    </row>
    <row r="46" spans="1:13" x14ac:dyDescent="0.2">
      <c r="A46" s="7" t="s">
        <v>76</v>
      </c>
      <c r="B46" s="17">
        <v>56</v>
      </c>
      <c r="C46" s="17">
        <v>45</v>
      </c>
      <c r="D46" s="17">
        <v>206</v>
      </c>
      <c r="E46" s="49">
        <v>307</v>
      </c>
      <c r="F46" s="17">
        <v>170</v>
      </c>
      <c r="G46" s="17">
        <v>460</v>
      </c>
      <c r="H46" s="17">
        <v>998</v>
      </c>
      <c r="I46" s="49">
        <v>1628</v>
      </c>
      <c r="J46" s="17"/>
      <c r="K46" s="17"/>
      <c r="L46" s="17"/>
      <c r="M46" s="18"/>
    </row>
    <row r="47" spans="1:13" x14ac:dyDescent="0.2">
      <c r="A47" s="7" t="s">
        <v>77</v>
      </c>
      <c r="B47" s="17">
        <v>38</v>
      </c>
      <c r="C47" s="17">
        <v>40</v>
      </c>
      <c r="D47" s="17">
        <v>162</v>
      </c>
      <c r="E47" s="49">
        <v>240</v>
      </c>
      <c r="F47" s="17">
        <v>135</v>
      </c>
      <c r="G47" s="17">
        <v>302</v>
      </c>
      <c r="H47" s="17">
        <v>431</v>
      </c>
      <c r="I47" s="49">
        <v>868</v>
      </c>
      <c r="J47" s="17"/>
      <c r="K47" s="17"/>
      <c r="L47" s="17"/>
      <c r="M47" s="18"/>
    </row>
    <row r="48" spans="1:13" x14ac:dyDescent="0.2">
      <c r="A48" s="7" t="s">
        <v>78</v>
      </c>
      <c r="B48" s="17">
        <v>34</v>
      </c>
      <c r="C48" s="17">
        <v>105</v>
      </c>
      <c r="D48" s="17">
        <v>466</v>
      </c>
      <c r="E48" s="49">
        <v>605</v>
      </c>
      <c r="F48" s="17">
        <v>111</v>
      </c>
      <c r="G48" s="17">
        <v>2053</v>
      </c>
      <c r="H48" s="17">
        <v>3544</v>
      </c>
      <c r="I48" s="49">
        <v>5708</v>
      </c>
      <c r="J48" s="17"/>
      <c r="K48" s="17"/>
      <c r="L48" s="17"/>
      <c r="M48" s="18"/>
    </row>
    <row r="49" spans="1:13" x14ac:dyDescent="0.2">
      <c r="A49" s="6" t="str">
        <f>VLOOKUP("&lt;Zeilentitel_7&gt;",Uebersetzungen!$B$3:$E$103,Uebersetzungen!$B$2+1,FALSE)</f>
        <v>Region Maloja</v>
      </c>
      <c r="B49" s="9"/>
      <c r="C49" s="9"/>
      <c r="D49" s="9"/>
      <c r="E49" s="54"/>
      <c r="F49" s="9"/>
      <c r="G49" s="9"/>
      <c r="H49" s="9"/>
      <c r="I49" s="54"/>
      <c r="J49" s="9"/>
      <c r="K49" s="9"/>
      <c r="L49" s="9"/>
      <c r="M49" s="12"/>
    </row>
    <row r="50" spans="1:13" x14ac:dyDescent="0.2">
      <c r="A50" s="7" t="s">
        <v>42</v>
      </c>
      <c r="B50" s="17">
        <v>7</v>
      </c>
      <c r="C50" s="17">
        <v>8</v>
      </c>
      <c r="D50" s="17">
        <v>49</v>
      </c>
      <c r="E50" s="49">
        <v>64</v>
      </c>
      <c r="F50" s="17">
        <v>20</v>
      </c>
      <c r="G50" s="17">
        <v>142</v>
      </c>
      <c r="H50" s="17">
        <v>174</v>
      </c>
      <c r="I50" s="49">
        <v>336</v>
      </c>
      <c r="J50" s="17"/>
      <c r="K50" s="17"/>
      <c r="L50" s="17"/>
      <c r="M50" s="18"/>
    </row>
    <row r="51" spans="1:13" x14ac:dyDescent="0.2">
      <c r="A51" s="7" t="s">
        <v>43</v>
      </c>
      <c r="B51" s="17">
        <v>6</v>
      </c>
      <c r="C51" s="17">
        <v>24</v>
      </c>
      <c r="D51" s="17">
        <v>121</v>
      </c>
      <c r="E51" s="49">
        <v>151</v>
      </c>
      <c r="F51" s="17">
        <v>16</v>
      </c>
      <c r="G51" s="17">
        <v>195</v>
      </c>
      <c r="H51" s="17">
        <v>753</v>
      </c>
      <c r="I51" s="49">
        <v>964</v>
      </c>
      <c r="J51" s="17"/>
      <c r="K51" s="17"/>
      <c r="L51" s="17"/>
      <c r="M51" s="18"/>
    </row>
    <row r="52" spans="1:13" x14ac:dyDescent="0.2">
      <c r="A52" s="7" t="s">
        <v>44</v>
      </c>
      <c r="B52" s="17">
        <v>5</v>
      </c>
      <c r="C52" s="17">
        <v>4</v>
      </c>
      <c r="D52" s="17">
        <v>21</v>
      </c>
      <c r="E52" s="49">
        <v>30</v>
      </c>
      <c r="F52" s="17">
        <v>18</v>
      </c>
      <c r="G52" s="17">
        <v>21</v>
      </c>
      <c r="H52" s="17">
        <v>56</v>
      </c>
      <c r="I52" s="49">
        <v>95</v>
      </c>
      <c r="J52" s="17"/>
      <c r="K52" s="17"/>
      <c r="L52" s="17"/>
      <c r="M52" s="18"/>
    </row>
    <row r="53" spans="1:13" x14ac:dyDescent="0.2">
      <c r="A53" s="7" t="s">
        <v>45</v>
      </c>
      <c r="B53" s="17">
        <v>5</v>
      </c>
      <c r="C53" s="17">
        <v>28</v>
      </c>
      <c r="D53" s="17">
        <v>205</v>
      </c>
      <c r="E53" s="49">
        <v>238</v>
      </c>
      <c r="F53" s="17">
        <v>9</v>
      </c>
      <c r="G53" s="17">
        <v>321</v>
      </c>
      <c r="H53" s="17">
        <v>1540</v>
      </c>
      <c r="I53" s="49">
        <v>1870</v>
      </c>
      <c r="J53" s="17"/>
      <c r="K53" s="17"/>
      <c r="L53" s="17"/>
      <c r="M53" s="18"/>
    </row>
    <row r="54" spans="1:13" x14ac:dyDescent="0.2">
      <c r="A54" s="7" t="s">
        <v>94</v>
      </c>
      <c r="B54" s="17">
        <v>10</v>
      </c>
      <c r="C54" s="17">
        <v>12</v>
      </c>
      <c r="D54" s="17">
        <v>66</v>
      </c>
      <c r="E54" s="49">
        <v>88</v>
      </c>
      <c r="F54" s="17">
        <v>17</v>
      </c>
      <c r="G54" s="17">
        <v>74</v>
      </c>
      <c r="H54" s="17">
        <v>156</v>
      </c>
      <c r="I54" s="49">
        <v>247</v>
      </c>
      <c r="J54" s="17"/>
      <c r="K54" s="17"/>
      <c r="L54" s="17"/>
      <c r="M54" s="18"/>
    </row>
    <row r="55" spans="1:13" x14ac:dyDescent="0.2">
      <c r="A55" s="7" t="s">
        <v>46</v>
      </c>
      <c r="B55" s="17">
        <v>8</v>
      </c>
      <c r="C55" s="17">
        <v>49</v>
      </c>
      <c r="D55" s="17">
        <v>346</v>
      </c>
      <c r="E55" s="49">
        <v>403</v>
      </c>
      <c r="F55" s="17">
        <v>27</v>
      </c>
      <c r="G55" s="17">
        <v>437</v>
      </c>
      <c r="H55" s="17">
        <v>2411</v>
      </c>
      <c r="I55" s="49">
        <v>2875</v>
      </c>
      <c r="J55" s="17"/>
      <c r="K55" s="17"/>
      <c r="L55" s="17"/>
      <c r="M55" s="18"/>
    </row>
    <row r="56" spans="1:13" x14ac:dyDescent="0.2">
      <c r="A56" s="7" t="s">
        <v>96</v>
      </c>
      <c r="B56" s="17">
        <v>7</v>
      </c>
      <c r="C56" s="17">
        <v>68</v>
      </c>
      <c r="D56" s="17">
        <v>769</v>
      </c>
      <c r="E56" s="49">
        <v>844</v>
      </c>
      <c r="F56" s="17">
        <v>21</v>
      </c>
      <c r="G56" s="17">
        <v>1058</v>
      </c>
      <c r="H56" s="17">
        <v>6454</v>
      </c>
      <c r="I56" s="49">
        <v>7533</v>
      </c>
      <c r="J56" s="17"/>
      <c r="K56" s="17"/>
      <c r="L56" s="17"/>
      <c r="M56" s="18"/>
    </row>
    <row r="57" spans="1:13" x14ac:dyDescent="0.2">
      <c r="A57" s="7" t="s">
        <v>47</v>
      </c>
      <c r="B57" s="17">
        <v>17</v>
      </c>
      <c r="C57" s="17">
        <v>9</v>
      </c>
      <c r="D57" s="17">
        <v>58</v>
      </c>
      <c r="E57" s="49">
        <v>84</v>
      </c>
      <c r="F57" s="17">
        <v>51</v>
      </c>
      <c r="G57" s="17">
        <v>68</v>
      </c>
      <c r="H57" s="17">
        <v>155</v>
      </c>
      <c r="I57" s="49">
        <v>274</v>
      </c>
      <c r="J57" s="17"/>
      <c r="K57" s="17"/>
      <c r="L57" s="17"/>
      <c r="M57" s="18"/>
    </row>
    <row r="58" spans="1:13" x14ac:dyDescent="0.2">
      <c r="A58" s="7" t="s">
        <v>97</v>
      </c>
      <c r="B58" s="17">
        <v>8</v>
      </c>
      <c r="C58" s="17">
        <v>18</v>
      </c>
      <c r="D58" s="17">
        <v>84</v>
      </c>
      <c r="E58" s="49">
        <v>110</v>
      </c>
      <c r="F58" s="17">
        <v>25</v>
      </c>
      <c r="G58" s="17">
        <v>137</v>
      </c>
      <c r="H58" s="17">
        <v>789</v>
      </c>
      <c r="I58" s="49">
        <v>951</v>
      </c>
      <c r="J58" s="17"/>
      <c r="K58" s="17"/>
      <c r="L58" s="17"/>
      <c r="M58" s="18"/>
    </row>
    <row r="59" spans="1:13" x14ac:dyDescent="0.2">
      <c r="A59" s="7" t="s">
        <v>48</v>
      </c>
      <c r="B59" s="17">
        <v>5</v>
      </c>
      <c r="C59" s="17">
        <v>15</v>
      </c>
      <c r="D59" s="17">
        <v>116</v>
      </c>
      <c r="E59" s="49">
        <v>136</v>
      </c>
      <c r="F59" s="17">
        <v>15</v>
      </c>
      <c r="G59" s="17">
        <v>90</v>
      </c>
      <c r="H59" s="17">
        <v>717</v>
      </c>
      <c r="I59" s="49">
        <v>822</v>
      </c>
      <c r="J59" s="17"/>
      <c r="K59" s="17"/>
      <c r="L59" s="17"/>
      <c r="M59" s="18"/>
    </row>
    <row r="60" spans="1:13" x14ac:dyDescent="0.2">
      <c r="A60" s="7" t="s">
        <v>49</v>
      </c>
      <c r="B60" s="17">
        <v>9</v>
      </c>
      <c r="C60" s="17">
        <v>21</v>
      </c>
      <c r="D60" s="17">
        <v>118</v>
      </c>
      <c r="E60" s="49">
        <v>148</v>
      </c>
      <c r="F60" s="17">
        <v>35</v>
      </c>
      <c r="G60" s="17">
        <v>141</v>
      </c>
      <c r="H60" s="17">
        <v>631</v>
      </c>
      <c r="I60" s="49">
        <v>807</v>
      </c>
      <c r="J60" s="17"/>
      <c r="K60" s="17"/>
      <c r="L60" s="17"/>
      <c r="M60" s="18"/>
    </row>
    <row r="61" spans="1:13" x14ac:dyDescent="0.2">
      <c r="A61" s="7" t="s">
        <v>98</v>
      </c>
      <c r="B61" s="17">
        <v>29</v>
      </c>
      <c r="C61" s="17">
        <v>45</v>
      </c>
      <c r="D61" s="17">
        <v>137</v>
      </c>
      <c r="E61" s="49">
        <v>211</v>
      </c>
      <c r="F61" s="17">
        <v>92</v>
      </c>
      <c r="G61" s="17">
        <v>308</v>
      </c>
      <c r="H61" s="17">
        <v>504</v>
      </c>
      <c r="I61" s="49">
        <v>904</v>
      </c>
      <c r="J61" s="17"/>
      <c r="K61" s="17"/>
      <c r="L61" s="17"/>
      <c r="M61" s="18"/>
    </row>
    <row r="62" spans="1:13" x14ac:dyDescent="0.2">
      <c r="A62" s="6" t="str">
        <f>VLOOKUP("&lt;Zeilentitel_8&gt;",Uebersetzungen!$B$3:$E$103,Uebersetzungen!$B$2+1,FALSE)</f>
        <v>Region Moesa</v>
      </c>
      <c r="B62" s="9"/>
      <c r="C62" s="9"/>
      <c r="D62" s="9"/>
      <c r="E62" s="54"/>
      <c r="F62" s="9"/>
      <c r="G62" s="9"/>
      <c r="H62" s="9"/>
      <c r="I62" s="54"/>
      <c r="J62" s="9"/>
      <c r="K62" s="9"/>
      <c r="L62" s="9"/>
      <c r="M62" s="12"/>
    </row>
    <row r="63" spans="1:13" x14ac:dyDescent="0.2">
      <c r="A63" s="7" t="s">
        <v>50</v>
      </c>
      <c r="B63" s="17">
        <v>4</v>
      </c>
      <c r="C63" s="17">
        <v>0</v>
      </c>
      <c r="D63" s="17">
        <v>5</v>
      </c>
      <c r="E63" s="49">
        <v>9</v>
      </c>
      <c r="F63" s="17">
        <v>11</v>
      </c>
      <c r="G63" s="17">
        <v>0</v>
      </c>
      <c r="H63" s="17">
        <v>13</v>
      </c>
      <c r="I63" s="49">
        <v>24</v>
      </c>
      <c r="J63" s="17"/>
      <c r="K63" s="17"/>
      <c r="L63" s="17"/>
      <c r="M63" s="18"/>
    </row>
    <row r="64" spans="1:13" x14ac:dyDescent="0.2">
      <c r="A64" s="7" t="s">
        <v>51</v>
      </c>
      <c r="B64" s="17">
        <v>0</v>
      </c>
      <c r="C64" s="17">
        <v>7</v>
      </c>
      <c r="D64" s="17">
        <v>14</v>
      </c>
      <c r="E64" s="49">
        <v>21</v>
      </c>
      <c r="F64" s="17">
        <v>0</v>
      </c>
      <c r="G64" s="17">
        <v>9</v>
      </c>
      <c r="H64" s="17">
        <v>44</v>
      </c>
      <c r="I64" s="49">
        <v>53</v>
      </c>
      <c r="J64" s="17"/>
      <c r="K64" s="17"/>
      <c r="L64" s="17"/>
      <c r="M64" s="18"/>
    </row>
    <row r="65" spans="1:13" x14ac:dyDescent="0.2">
      <c r="A65" s="7" t="s">
        <v>52</v>
      </c>
      <c r="B65" s="17" t="s">
        <v>206</v>
      </c>
      <c r="C65" s="17">
        <v>4</v>
      </c>
      <c r="D65" s="17">
        <v>11</v>
      </c>
      <c r="E65" s="49">
        <v>18</v>
      </c>
      <c r="F65" s="17" t="s">
        <v>206</v>
      </c>
      <c r="G65" s="17">
        <v>4</v>
      </c>
      <c r="H65" s="17">
        <v>13</v>
      </c>
      <c r="I65" s="49">
        <v>22</v>
      </c>
      <c r="J65" s="17"/>
      <c r="K65" s="17"/>
      <c r="L65" s="17"/>
      <c r="M65" s="18"/>
    </row>
    <row r="66" spans="1:13" x14ac:dyDescent="0.2">
      <c r="A66" s="7" t="s">
        <v>53</v>
      </c>
      <c r="B66" s="17">
        <v>4</v>
      </c>
      <c r="C66" s="17">
        <v>0</v>
      </c>
      <c r="D66" s="17">
        <v>10</v>
      </c>
      <c r="E66" s="49">
        <v>14</v>
      </c>
      <c r="F66" s="17">
        <v>5</v>
      </c>
      <c r="G66" s="17">
        <v>0</v>
      </c>
      <c r="H66" s="17">
        <v>11</v>
      </c>
      <c r="I66" s="49">
        <v>16</v>
      </c>
      <c r="J66" s="17"/>
      <c r="K66" s="17"/>
      <c r="L66" s="17"/>
      <c r="M66" s="18"/>
    </row>
    <row r="67" spans="1:13" x14ac:dyDescent="0.2">
      <c r="A67" s="7" t="s">
        <v>54</v>
      </c>
      <c r="B67" s="17">
        <v>17</v>
      </c>
      <c r="C67" s="17">
        <v>21</v>
      </c>
      <c r="D67" s="17">
        <v>48</v>
      </c>
      <c r="E67" s="49">
        <v>86</v>
      </c>
      <c r="F67" s="17">
        <v>42</v>
      </c>
      <c r="G67" s="17">
        <v>69</v>
      </c>
      <c r="H67" s="17">
        <v>99</v>
      </c>
      <c r="I67" s="49">
        <v>210</v>
      </c>
      <c r="J67" s="17"/>
      <c r="K67" s="17"/>
      <c r="L67" s="17"/>
      <c r="M67" s="18"/>
    </row>
    <row r="68" spans="1:13" x14ac:dyDescent="0.2">
      <c r="A68" s="7" t="s">
        <v>55</v>
      </c>
      <c r="B68" s="17">
        <v>16</v>
      </c>
      <c r="C68" s="17">
        <v>21</v>
      </c>
      <c r="D68" s="17">
        <v>100</v>
      </c>
      <c r="E68" s="49">
        <v>137</v>
      </c>
      <c r="F68" s="17">
        <v>43</v>
      </c>
      <c r="G68" s="17">
        <v>152</v>
      </c>
      <c r="H68" s="17">
        <v>334</v>
      </c>
      <c r="I68" s="49">
        <v>529</v>
      </c>
      <c r="J68" s="17"/>
      <c r="K68" s="17"/>
      <c r="L68" s="17"/>
      <c r="M68" s="18"/>
    </row>
    <row r="69" spans="1:13" x14ac:dyDescent="0.2">
      <c r="A69" s="7" t="s">
        <v>56</v>
      </c>
      <c r="B69" s="17">
        <v>4</v>
      </c>
      <c r="C69" s="17">
        <v>12</v>
      </c>
      <c r="D69" s="17">
        <v>21</v>
      </c>
      <c r="E69" s="49">
        <v>37</v>
      </c>
      <c r="F69" s="17">
        <v>17</v>
      </c>
      <c r="G69" s="17">
        <v>80</v>
      </c>
      <c r="H69" s="17">
        <v>47</v>
      </c>
      <c r="I69" s="49">
        <v>144</v>
      </c>
      <c r="J69" s="17"/>
      <c r="K69" s="17"/>
      <c r="L69" s="17"/>
      <c r="M69" s="18"/>
    </row>
    <row r="70" spans="1:13" x14ac:dyDescent="0.2">
      <c r="A70" s="7" t="s">
        <v>57</v>
      </c>
      <c r="B70" s="17">
        <v>10</v>
      </c>
      <c r="C70" s="17">
        <v>8</v>
      </c>
      <c r="D70" s="17">
        <v>36</v>
      </c>
      <c r="E70" s="49">
        <v>54</v>
      </c>
      <c r="F70" s="17">
        <v>25</v>
      </c>
      <c r="G70" s="17">
        <v>46</v>
      </c>
      <c r="H70" s="17">
        <v>135</v>
      </c>
      <c r="I70" s="49">
        <v>206</v>
      </c>
      <c r="J70" s="17"/>
      <c r="K70" s="17"/>
      <c r="L70" s="17"/>
      <c r="M70" s="18"/>
    </row>
    <row r="71" spans="1:13" x14ac:dyDescent="0.2">
      <c r="A71" s="7" t="s">
        <v>58</v>
      </c>
      <c r="B71" s="17">
        <v>16</v>
      </c>
      <c r="C71" s="17">
        <v>33</v>
      </c>
      <c r="D71" s="17">
        <v>125</v>
      </c>
      <c r="E71" s="49">
        <v>174</v>
      </c>
      <c r="F71" s="17">
        <v>30</v>
      </c>
      <c r="G71" s="17">
        <v>356</v>
      </c>
      <c r="H71" s="17">
        <v>453</v>
      </c>
      <c r="I71" s="49">
        <v>839</v>
      </c>
      <c r="J71" s="17"/>
      <c r="K71" s="17"/>
      <c r="L71" s="17"/>
      <c r="M71" s="18"/>
    </row>
    <row r="72" spans="1:13" x14ac:dyDescent="0.2">
      <c r="A72" s="7" t="s">
        <v>99</v>
      </c>
      <c r="B72" s="17">
        <v>23</v>
      </c>
      <c r="C72" s="17">
        <v>33</v>
      </c>
      <c r="D72" s="17">
        <v>224</v>
      </c>
      <c r="E72" s="49">
        <v>280</v>
      </c>
      <c r="F72" s="17">
        <v>45</v>
      </c>
      <c r="G72" s="17">
        <v>169</v>
      </c>
      <c r="H72" s="17">
        <v>704</v>
      </c>
      <c r="I72" s="49">
        <v>918</v>
      </c>
      <c r="J72" s="17"/>
      <c r="K72" s="17"/>
      <c r="L72" s="17"/>
      <c r="M72" s="18"/>
    </row>
    <row r="73" spans="1:13" x14ac:dyDescent="0.2">
      <c r="A73" s="7" t="s">
        <v>59</v>
      </c>
      <c r="B73" s="17">
        <v>13</v>
      </c>
      <c r="C73" s="17">
        <v>24</v>
      </c>
      <c r="D73" s="17">
        <v>52</v>
      </c>
      <c r="E73" s="49">
        <v>89</v>
      </c>
      <c r="F73" s="17">
        <v>29</v>
      </c>
      <c r="G73" s="17">
        <v>301</v>
      </c>
      <c r="H73" s="17">
        <v>92</v>
      </c>
      <c r="I73" s="49">
        <v>422</v>
      </c>
      <c r="J73" s="17"/>
      <c r="K73" s="17"/>
      <c r="L73" s="17"/>
      <c r="M73" s="18"/>
    </row>
    <row r="74" spans="1:13" x14ac:dyDescent="0.2">
      <c r="A74" s="7" t="s">
        <v>100</v>
      </c>
      <c r="B74" s="17">
        <v>17</v>
      </c>
      <c r="C74" s="17">
        <v>6</v>
      </c>
      <c r="D74" s="17">
        <v>11</v>
      </c>
      <c r="E74" s="49">
        <v>34</v>
      </c>
      <c r="F74" s="17">
        <v>35</v>
      </c>
      <c r="G74" s="17">
        <v>77</v>
      </c>
      <c r="H74" s="17">
        <v>17</v>
      </c>
      <c r="I74" s="49">
        <v>129</v>
      </c>
      <c r="J74" s="17"/>
      <c r="K74" s="17"/>
      <c r="L74" s="17"/>
      <c r="M74" s="18"/>
    </row>
    <row r="75" spans="1:13" x14ac:dyDescent="0.2">
      <c r="A75" s="6" t="str">
        <f>VLOOKUP("&lt;Zeilentitel_9&gt;",Uebersetzungen!$B$3:$E$103,Uebersetzungen!$B$2+1,FALSE)</f>
        <v>Region Plessur</v>
      </c>
      <c r="B75" s="9"/>
      <c r="C75" s="9"/>
      <c r="D75" s="9"/>
      <c r="E75" s="54"/>
      <c r="F75" s="9"/>
      <c r="G75" s="9"/>
      <c r="H75" s="9"/>
      <c r="I75" s="54"/>
      <c r="J75" s="9"/>
      <c r="K75" s="9"/>
      <c r="L75" s="9"/>
      <c r="M75" s="12"/>
    </row>
    <row r="76" spans="1:13" x14ac:dyDescent="0.2">
      <c r="A76" s="7" t="s">
        <v>67</v>
      </c>
      <c r="B76" s="17">
        <v>48</v>
      </c>
      <c r="C76" s="17">
        <v>395</v>
      </c>
      <c r="D76" s="17">
        <v>3311</v>
      </c>
      <c r="E76" s="49">
        <v>3754</v>
      </c>
      <c r="F76" s="17">
        <v>163</v>
      </c>
      <c r="G76" s="17">
        <v>4056</v>
      </c>
      <c r="H76" s="17">
        <v>28437</v>
      </c>
      <c r="I76" s="49">
        <v>32656</v>
      </c>
      <c r="J76" s="17"/>
      <c r="K76" s="17"/>
      <c r="L76" s="17"/>
      <c r="M76" s="18"/>
    </row>
    <row r="77" spans="1:13" x14ac:dyDescent="0.2">
      <c r="A77" s="7" t="s">
        <v>68</v>
      </c>
      <c r="B77" s="17">
        <v>39</v>
      </c>
      <c r="C77" s="17">
        <v>33</v>
      </c>
      <c r="D77" s="17">
        <v>127</v>
      </c>
      <c r="E77" s="49">
        <v>199</v>
      </c>
      <c r="F77" s="17">
        <v>104</v>
      </c>
      <c r="G77" s="17">
        <v>195</v>
      </c>
      <c r="H77" s="17">
        <v>551</v>
      </c>
      <c r="I77" s="49">
        <v>850</v>
      </c>
      <c r="J77" s="17"/>
      <c r="K77" s="17"/>
      <c r="L77" s="17"/>
      <c r="M77" s="18"/>
    </row>
    <row r="78" spans="1:13" x14ac:dyDescent="0.2">
      <c r="A78" s="7" t="s">
        <v>69</v>
      </c>
      <c r="B78" s="17">
        <v>52</v>
      </c>
      <c r="C78" s="17">
        <v>54</v>
      </c>
      <c r="D78" s="17">
        <v>371</v>
      </c>
      <c r="E78" s="49">
        <v>477</v>
      </c>
      <c r="F78" s="17">
        <v>120</v>
      </c>
      <c r="G78" s="17">
        <v>292</v>
      </c>
      <c r="H78" s="17">
        <v>2623</v>
      </c>
      <c r="I78" s="49">
        <v>3035</v>
      </c>
      <c r="J78" s="17"/>
      <c r="K78" s="17"/>
      <c r="L78" s="17"/>
      <c r="M78" s="18"/>
    </row>
    <row r="79" spans="1:13" x14ac:dyDescent="0.2">
      <c r="A79" s="7" t="s">
        <v>70</v>
      </c>
      <c r="B79" s="17">
        <v>9</v>
      </c>
      <c r="C79" s="17">
        <v>5</v>
      </c>
      <c r="D79" s="17">
        <v>26</v>
      </c>
      <c r="E79" s="49">
        <v>40</v>
      </c>
      <c r="F79" s="17">
        <v>20</v>
      </c>
      <c r="G79" s="17">
        <v>13</v>
      </c>
      <c r="H79" s="17">
        <v>85</v>
      </c>
      <c r="I79" s="49">
        <v>118</v>
      </c>
      <c r="J79" s="17"/>
      <c r="K79" s="17"/>
      <c r="L79" s="17"/>
      <c r="M79" s="18"/>
    </row>
    <row r="80" spans="1:13" x14ac:dyDescent="0.2">
      <c r="A80" s="6" t="str">
        <f>VLOOKUP("&lt;Zeilentitel_10&gt;",Uebersetzungen!$B$3:$E$103,Uebersetzungen!$B$2+1,FALSE)</f>
        <v>Region Prättigau/Davos</v>
      </c>
      <c r="B80" s="9"/>
      <c r="C80" s="9"/>
      <c r="D80" s="9"/>
      <c r="E80" s="54"/>
      <c r="F80" s="9"/>
      <c r="G80" s="9"/>
      <c r="H80" s="9"/>
      <c r="I80" s="54"/>
      <c r="J80" s="9"/>
      <c r="K80" s="9"/>
      <c r="L80" s="9"/>
      <c r="M80" s="12"/>
    </row>
    <row r="81" spans="1:13" x14ac:dyDescent="0.2">
      <c r="A81" s="7" t="s">
        <v>61</v>
      </c>
      <c r="B81" s="17">
        <v>81</v>
      </c>
      <c r="C81" s="17">
        <v>145</v>
      </c>
      <c r="D81" s="17">
        <v>911</v>
      </c>
      <c r="E81" s="49">
        <v>1137</v>
      </c>
      <c r="F81" s="17">
        <v>218</v>
      </c>
      <c r="G81" s="17">
        <v>1034</v>
      </c>
      <c r="H81" s="17">
        <v>7662</v>
      </c>
      <c r="I81" s="49">
        <v>8914</v>
      </c>
      <c r="J81" s="17"/>
      <c r="K81" s="17"/>
      <c r="L81" s="17"/>
      <c r="M81" s="18"/>
    </row>
    <row r="82" spans="1:13" x14ac:dyDescent="0.2">
      <c r="A82" s="7" t="s">
        <v>62</v>
      </c>
      <c r="B82" s="17">
        <v>22</v>
      </c>
      <c r="C82" s="17">
        <v>19</v>
      </c>
      <c r="D82" s="17">
        <v>22</v>
      </c>
      <c r="E82" s="49">
        <v>63</v>
      </c>
      <c r="F82" s="17">
        <v>88</v>
      </c>
      <c r="G82" s="17">
        <v>67</v>
      </c>
      <c r="H82" s="17">
        <v>72</v>
      </c>
      <c r="I82" s="49">
        <v>227</v>
      </c>
      <c r="J82" s="17"/>
      <c r="K82" s="17"/>
      <c r="L82" s="17"/>
      <c r="M82" s="18"/>
    </row>
    <row r="83" spans="1:13" x14ac:dyDescent="0.2">
      <c r="A83" s="7" t="s">
        <v>63</v>
      </c>
      <c r="B83" s="17">
        <v>19</v>
      </c>
      <c r="C83" s="17">
        <v>6</v>
      </c>
      <c r="D83" s="17">
        <v>7</v>
      </c>
      <c r="E83" s="49">
        <v>32</v>
      </c>
      <c r="F83" s="17">
        <v>54</v>
      </c>
      <c r="G83" s="17">
        <v>8</v>
      </c>
      <c r="H83" s="17">
        <v>12</v>
      </c>
      <c r="I83" s="49">
        <v>74</v>
      </c>
      <c r="J83" s="17"/>
      <c r="K83" s="17"/>
      <c r="L83" s="17"/>
      <c r="M83" s="18"/>
    </row>
    <row r="84" spans="1:13" x14ac:dyDescent="0.2">
      <c r="A84" s="7" t="s">
        <v>64</v>
      </c>
      <c r="B84" s="17">
        <v>25</v>
      </c>
      <c r="C84" s="17">
        <v>32</v>
      </c>
      <c r="D84" s="17">
        <v>53</v>
      </c>
      <c r="E84" s="49">
        <v>110</v>
      </c>
      <c r="F84" s="17">
        <v>65</v>
      </c>
      <c r="G84" s="17">
        <v>172</v>
      </c>
      <c r="H84" s="17">
        <v>173</v>
      </c>
      <c r="I84" s="49">
        <v>410</v>
      </c>
      <c r="J84" s="17"/>
      <c r="K84" s="17"/>
      <c r="L84" s="17"/>
      <c r="M84" s="18"/>
    </row>
    <row r="85" spans="1:13" x14ac:dyDescent="0.2">
      <c r="A85" s="7" t="s">
        <v>101</v>
      </c>
      <c r="B85" s="17">
        <v>84</v>
      </c>
      <c r="C85" s="17">
        <v>96</v>
      </c>
      <c r="D85" s="17">
        <v>346</v>
      </c>
      <c r="E85" s="49">
        <v>526</v>
      </c>
      <c r="F85" s="17">
        <v>213</v>
      </c>
      <c r="G85" s="17">
        <v>615</v>
      </c>
      <c r="H85" s="17">
        <v>1639</v>
      </c>
      <c r="I85" s="49">
        <v>2467</v>
      </c>
      <c r="J85" s="17"/>
      <c r="K85" s="17"/>
      <c r="L85" s="17"/>
      <c r="M85" s="18"/>
    </row>
    <row r="86" spans="1:13" x14ac:dyDescent="0.2">
      <c r="A86" s="7" t="s">
        <v>90</v>
      </c>
      <c r="B86" s="17">
        <v>13</v>
      </c>
      <c r="C86" s="17">
        <v>5</v>
      </c>
      <c r="D86" s="17">
        <v>11</v>
      </c>
      <c r="E86" s="49">
        <v>29</v>
      </c>
      <c r="F86" s="17">
        <v>23</v>
      </c>
      <c r="G86" s="17">
        <v>8</v>
      </c>
      <c r="H86" s="17">
        <v>35</v>
      </c>
      <c r="I86" s="49">
        <v>66</v>
      </c>
      <c r="J86" s="17"/>
      <c r="K86" s="17"/>
      <c r="L86" s="17"/>
      <c r="M86" s="18"/>
    </row>
    <row r="87" spans="1:13" x14ac:dyDescent="0.2">
      <c r="A87" s="7" t="s">
        <v>65</v>
      </c>
      <c r="B87" s="17">
        <v>13</v>
      </c>
      <c r="C87" s="17">
        <v>22</v>
      </c>
      <c r="D87" s="17">
        <v>76</v>
      </c>
      <c r="E87" s="49">
        <v>111</v>
      </c>
      <c r="F87" s="17">
        <v>34</v>
      </c>
      <c r="G87" s="17">
        <v>207</v>
      </c>
      <c r="H87" s="17">
        <v>324</v>
      </c>
      <c r="I87" s="49">
        <v>565</v>
      </c>
      <c r="J87" s="17"/>
      <c r="K87" s="17"/>
      <c r="L87" s="17"/>
      <c r="M87" s="18"/>
    </row>
    <row r="88" spans="1:13" x14ac:dyDescent="0.2">
      <c r="A88" s="7" t="s">
        <v>66</v>
      </c>
      <c r="B88" s="17">
        <v>85</v>
      </c>
      <c r="C88" s="17">
        <v>30</v>
      </c>
      <c r="D88" s="17">
        <v>73</v>
      </c>
      <c r="E88" s="49">
        <v>188</v>
      </c>
      <c r="F88" s="17">
        <v>211</v>
      </c>
      <c r="G88" s="17">
        <v>97</v>
      </c>
      <c r="H88" s="17">
        <v>175</v>
      </c>
      <c r="I88" s="49">
        <v>483</v>
      </c>
      <c r="J88" s="17"/>
      <c r="K88" s="17"/>
      <c r="L88" s="17"/>
      <c r="M88" s="18"/>
    </row>
    <row r="89" spans="1:13" x14ac:dyDescent="0.2">
      <c r="A89" s="7" t="s">
        <v>79</v>
      </c>
      <c r="B89" s="17">
        <v>49</v>
      </c>
      <c r="C89" s="17">
        <v>29</v>
      </c>
      <c r="D89" s="17">
        <v>109</v>
      </c>
      <c r="E89" s="49">
        <v>187</v>
      </c>
      <c r="F89" s="17">
        <v>129</v>
      </c>
      <c r="G89" s="17">
        <v>656</v>
      </c>
      <c r="H89" s="17">
        <v>361</v>
      </c>
      <c r="I89" s="49">
        <v>1146</v>
      </c>
      <c r="J89" s="17"/>
      <c r="K89" s="17"/>
      <c r="L89" s="17"/>
      <c r="M89" s="18"/>
    </row>
    <row r="90" spans="1:13" x14ac:dyDescent="0.2">
      <c r="A90" s="7" t="s">
        <v>80</v>
      </c>
      <c r="B90" s="17">
        <v>48</v>
      </c>
      <c r="C90" s="17">
        <v>38</v>
      </c>
      <c r="D90" s="17">
        <v>145</v>
      </c>
      <c r="E90" s="49">
        <v>231</v>
      </c>
      <c r="F90" s="17">
        <v>116</v>
      </c>
      <c r="G90" s="17">
        <v>385</v>
      </c>
      <c r="H90" s="17">
        <v>965</v>
      </c>
      <c r="I90" s="49">
        <v>1466</v>
      </c>
      <c r="J90" s="17"/>
      <c r="K90" s="17"/>
      <c r="L90" s="17"/>
      <c r="M90" s="18"/>
    </row>
    <row r="91" spans="1:13" x14ac:dyDescent="0.2">
      <c r="A91" s="7" t="s">
        <v>81</v>
      </c>
      <c r="B91" s="17">
        <v>37</v>
      </c>
      <c r="C91" s="17">
        <v>17</v>
      </c>
      <c r="D91" s="17">
        <v>52</v>
      </c>
      <c r="E91" s="49">
        <v>106</v>
      </c>
      <c r="F91" s="17">
        <v>106</v>
      </c>
      <c r="G91" s="17">
        <v>226</v>
      </c>
      <c r="H91" s="17">
        <v>243</v>
      </c>
      <c r="I91" s="49">
        <v>575</v>
      </c>
      <c r="J91" s="17"/>
      <c r="K91" s="17"/>
      <c r="L91" s="17"/>
      <c r="M91" s="18"/>
    </row>
    <row r="92" spans="1:13" x14ac:dyDescent="0.2">
      <c r="A92" s="6" t="str">
        <f>VLOOKUP("&lt;Zeilentitel_11&gt;",Uebersetzungen!$B$3:$E$103,Uebersetzungen!$B$2+1,FALSE)</f>
        <v>Region Surselva</v>
      </c>
      <c r="B92" s="9"/>
      <c r="C92" s="9"/>
      <c r="D92" s="9"/>
      <c r="E92" s="54"/>
      <c r="F92" s="9"/>
      <c r="G92" s="9"/>
      <c r="H92" s="9"/>
      <c r="I92" s="54"/>
      <c r="J92" s="9"/>
      <c r="K92" s="9"/>
      <c r="L92" s="9"/>
      <c r="M92" s="12"/>
    </row>
    <row r="93" spans="1:13" x14ac:dyDescent="0.2">
      <c r="A93" s="7" t="s">
        <v>6</v>
      </c>
      <c r="B93" s="17">
        <v>12</v>
      </c>
      <c r="C93" s="17">
        <v>5</v>
      </c>
      <c r="D93" s="17">
        <v>27</v>
      </c>
      <c r="E93" s="49">
        <v>44</v>
      </c>
      <c r="F93" s="17">
        <v>36</v>
      </c>
      <c r="G93" s="17">
        <v>77</v>
      </c>
      <c r="H93" s="17">
        <v>128</v>
      </c>
      <c r="I93" s="49">
        <v>241</v>
      </c>
      <c r="J93" s="17"/>
      <c r="K93" s="17"/>
      <c r="L93" s="17"/>
      <c r="M93" s="18"/>
    </row>
    <row r="94" spans="1:13" x14ac:dyDescent="0.2">
      <c r="A94" s="7" t="s">
        <v>7</v>
      </c>
      <c r="B94" s="17">
        <v>11</v>
      </c>
      <c r="C94" s="17">
        <v>24</v>
      </c>
      <c r="D94" s="17">
        <v>125</v>
      </c>
      <c r="E94" s="49">
        <v>160</v>
      </c>
      <c r="F94" s="17">
        <v>28</v>
      </c>
      <c r="G94" s="17">
        <v>121</v>
      </c>
      <c r="H94" s="17">
        <v>1186</v>
      </c>
      <c r="I94" s="49">
        <v>1335</v>
      </c>
      <c r="J94" s="17"/>
      <c r="K94" s="17"/>
      <c r="L94" s="17"/>
      <c r="M94" s="18"/>
    </row>
    <row r="95" spans="1:13" x14ac:dyDescent="0.2">
      <c r="A95" s="7" t="s">
        <v>8</v>
      </c>
      <c r="B95" s="17">
        <v>5</v>
      </c>
      <c r="C95" s="17">
        <v>4</v>
      </c>
      <c r="D95" s="17">
        <v>31</v>
      </c>
      <c r="E95" s="49">
        <v>40</v>
      </c>
      <c r="F95" s="17">
        <v>14</v>
      </c>
      <c r="G95" s="17">
        <v>18</v>
      </c>
      <c r="H95" s="17">
        <v>122</v>
      </c>
      <c r="I95" s="49">
        <v>154</v>
      </c>
      <c r="J95" s="17"/>
      <c r="K95" s="17"/>
      <c r="L95" s="17"/>
      <c r="M95" s="18"/>
    </row>
    <row r="96" spans="1:13" x14ac:dyDescent="0.2">
      <c r="A96" s="7" t="s">
        <v>9</v>
      </c>
      <c r="B96" s="17">
        <v>7</v>
      </c>
      <c r="C96" s="17">
        <v>15</v>
      </c>
      <c r="D96" s="17">
        <v>45</v>
      </c>
      <c r="E96" s="49">
        <v>67</v>
      </c>
      <c r="F96" s="17">
        <v>16</v>
      </c>
      <c r="G96" s="17">
        <v>75</v>
      </c>
      <c r="H96" s="17">
        <v>169</v>
      </c>
      <c r="I96" s="49">
        <v>260</v>
      </c>
      <c r="J96" s="17"/>
      <c r="K96" s="17"/>
      <c r="L96" s="17"/>
      <c r="M96" s="18"/>
    </row>
    <row r="97" spans="1:13" x14ac:dyDescent="0.2">
      <c r="A97" s="7" t="s">
        <v>10</v>
      </c>
      <c r="B97" s="17">
        <v>30</v>
      </c>
      <c r="C97" s="17">
        <v>19</v>
      </c>
      <c r="D97" s="17">
        <v>65</v>
      </c>
      <c r="E97" s="49">
        <v>114</v>
      </c>
      <c r="F97" s="17">
        <v>84</v>
      </c>
      <c r="G97" s="17">
        <v>217</v>
      </c>
      <c r="H97" s="17">
        <v>397</v>
      </c>
      <c r="I97" s="49">
        <v>698</v>
      </c>
      <c r="J97" s="17"/>
      <c r="K97" s="17"/>
      <c r="L97" s="17"/>
      <c r="M97" s="18"/>
    </row>
    <row r="98" spans="1:13" x14ac:dyDescent="0.2">
      <c r="A98" s="7" t="s">
        <v>11</v>
      </c>
      <c r="B98" s="17">
        <v>119</v>
      </c>
      <c r="C98" s="17">
        <v>44</v>
      </c>
      <c r="D98" s="17">
        <v>106</v>
      </c>
      <c r="E98" s="49">
        <v>269</v>
      </c>
      <c r="F98" s="17">
        <v>278</v>
      </c>
      <c r="G98" s="17">
        <v>217</v>
      </c>
      <c r="H98" s="17">
        <v>399</v>
      </c>
      <c r="I98" s="49">
        <v>894</v>
      </c>
      <c r="J98" s="17"/>
      <c r="K98" s="17"/>
      <c r="L98" s="17"/>
      <c r="M98" s="18"/>
    </row>
    <row r="99" spans="1:13" x14ac:dyDescent="0.2">
      <c r="A99" s="7" t="s">
        <v>12</v>
      </c>
      <c r="B99" s="17">
        <v>94</v>
      </c>
      <c r="C99" s="17">
        <v>69</v>
      </c>
      <c r="D99" s="17">
        <v>364</v>
      </c>
      <c r="E99" s="49">
        <v>527</v>
      </c>
      <c r="F99" s="17">
        <v>233</v>
      </c>
      <c r="G99" s="17">
        <v>605</v>
      </c>
      <c r="H99" s="17">
        <v>2368</v>
      </c>
      <c r="I99" s="49">
        <v>3206</v>
      </c>
      <c r="J99" s="17"/>
      <c r="K99" s="17"/>
      <c r="L99" s="17"/>
      <c r="M99" s="18"/>
    </row>
    <row r="100" spans="1:13" x14ac:dyDescent="0.2">
      <c r="A100" s="7" t="s">
        <v>23</v>
      </c>
      <c r="B100" s="17">
        <v>77</v>
      </c>
      <c r="C100" s="17">
        <v>18</v>
      </c>
      <c r="D100" s="17">
        <v>58</v>
      </c>
      <c r="E100" s="49">
        <v>153</v>
      </c>
      <c r="F100" s="17">
        <v>198</v>
      </c>
      <c r="G100" s="17">
        <v>61</v>
      </c>
      <c r="H100" s="17">
        <v>147</v>
      </c>
      <c r="I100" s="49">
        <v>406</v>
      </c>
      <c r="J100" s="17"/>
      <c r="K100" s="17"/>
      <c r="L100" s="17"/>
      <c r="M100" s="18"/>
    </row>
    <row r="101" spans="1:13" x14ac:dyDescent="0.2">
      <c r="A101" s="7" t="s">
        <v>82</v>
      </c>
      <c r="B101" s="17">
        <v>54</v>
      </c>
      <c r="C101" s="17">
        <v>30</v>
      </c>
      <c r="D101" s="17">
        <v>99</v>
      </c>
      <c r="E101" s="49">
        <v>183</v>
      </c>
      <c r="F101" s="17">
        <v>147</v>
      </c>
      <c r="G101" s="17">
        <v>172</v>
      </c>
      <c r="H101" s="17">
        <v>428</v>
      </c>
      <c r="I101" s="49">
        <v>747</v>
      </c>
      <c r="J101" s="17"/>
      <c r="K101" s="17"/>
      <c r="L101" s="17"/>
      <c r="M101" s="18"/>
    </row>
    <row r="102" spans="1:13" x14ac:dyDescent="0.2">
      <c r="A102" s="7" t="s">
        <v>83</v>
      </c>
      <c r="B102" s="17">
        <v>35</v>
      </c>
      <c r="C102" s="17">
        <v>34</v>
      </c>
      <c r="D102" s="17">
        <v>138</v>
      </c>
      <c r="E102" s="49">
        <v>207</v>
      </c>
      <c r="F102" s="17">
        <v>91</v>
      </c>
      <c r="G102" s="17">
        <v>373</v>
      </c>
      <c r="H102" s="17">
        <v>774</v>
      </c>
      <c r="I102" s="49">
        <v>1238</v>
      </c>
      <c r="J102" s="17"/>
      <c r="K102" s="17"/>
      <c r="L102" s="17"/>
      <c r="M102" s="18"/>
    </row>
    <row r="103" spans="1:13" x14ac:dyDescent="0.2">
      <c r="A103" s="7" t="s">
        <v>84</v>
      </c>
      <c r="B103" s="17">
        <v>22</v>
      </c>
      <c r="C103" s="17">
        <v>9</v>
      </c>
      <c r="D103" s="17">
        <v>23</v>
      </c>
      <c r="E103" s="49">
        <v>54</v>
      </c>
      <c r="F103" s="17">
        <v>56</v>
      </c>
      <c r="G103" s="17">
        <v>20</v>
      </c>
      <c r="H103" s="17">
        <v>85</v>
      </c>
      <c r="I103" s="49">
        <v>161</v>
      </c>
      <c r="J103" s="17"/>
      <c r="K103" s="17"/>
      <c r="L103" s="17"/>
      <c r="M103" s="18"/>
    </row>
    <row r="104" spans="1:13" x14ac:dyDescent="0.2">
      <c r="A104" s="7" t="s">
        <v>85</v>
      </c>
      <c r="B104" s="17">
        <v>37</v>
      </c>
      <c r="C104" s="17">
        <v>17</v>
      </c>
      <c r="D104" s="17">
        <v>50</v>
      </c>
      <c r="E104" s="49">
        <v>104</v>
      </c>
      <c r="F104" s="17">
        <v>106</v>
      </c>
      <c r="G104" s="17">
        <v>137</v>
      </c>
      <c r="H104" s="17">
        <v>183</v>
      </c>
      <c r="I104" s="49">
        <v>426</v>
      </c>
      <c r="J104" s="17"/>
      <c r="K104" s="17"/>
      <c r="L104" s="17"/>
      <c r="M104" s="18"/>
    </row>
    <row r="105" spans="1:13" x14ac:dyDescent="0.2">
      <c r="A105" s="7" t="s">
        <v>86</v>
      </c>
      <c r="B105" s="17">
        <v>20</v>
      </c>
      <c r="C105" s="17">
        <v>24</v>
      </c>
      <c r="D105" s="17">
        <v>111</v>
      </c>
      <c r="E105" s="49">
        <v>155</v>
      </c>
      <c r="F105" s="17">
        <v>50</v>
      </c>
      <c r="G105" s="17">
        <v>150</v>
      </c>
      <c r="H105" s="17">
        <v>468</v>
      </c>
      <c r="I105" s="49">
        <v>668</v>
      </c>
      <c r="J105" s="17"/>
      <c r="K105" s="17"/>
      <c r="L105" s="17"/>
      <c r="M105" s="18"/>
    </row>
    <row r="106" spans="1:13" x14ac:dyDescent="0.2">
      <c r="A106" s="7" t="s">
        <v>87</v>
      </c>
      <c r="B106" s="17">
        <v>26</v>
      </c>
      <c r="C106" s="17">
        <v>25</v>
      </c>
      <c r="D106" s="17">
        <v>71</v>
      </c>
      <c r="E106" s="49">
        <v>122</v>
      </c>
      <c r="F106" s="17">
        <v>70</v>
      </c>
      <c r="G106" s="17">
        <v>129</v>
      </c>
      <c r="H106" s="17">
        <v>396</v>
      </c>
      <c r="I106" s="49">
        <v>595</v>
      </c>
      <c r="J106" s="17"/>
      <c r="K106" s="17"/>
      <c r="L106" s="17"/>
      <c r="M106" s="18"/>
    </row>
    <row r="107" spans="1:13" x14ac:dyDescent="0.2">
      <c r="A107" s="7" t="s">
        <v>91</v>
      </c>
      <c r="B107" s="17">
        <v>48</v>
      </c>
      <c r="C107" s="17">
        <v>16</v>
      </c>
      <c r="D107" s="17">
        <v>92</v>
      </c>
      <c r="E107" s="49">
        <v>156</v>
      </c>
      <c r="F107" s="17">
        <v>105</v>
      </c>
      <c r="G107" s="17">
        <v>130</v>
      </c>
      <c r="H107" s="17">
        <v>400</v>
      </c>
      <c r="I107" s="49">
        <v>635</v>
      </c>
      <c r="J107" s="17"/>
      <c r="K107" s="17"/>
      <c r="L107" s="17"/>
      <c r="M107" s="18"/>
    </row>
    <row r="108" spans="1:13" x14ac:dyDescent="0.2">
      <c r="A108" s="6" t="str">
        <f>VLOOKUP("&lt;Zeilentitel_12&gt;",Uebersetzungen!$B$3:$E$103,Uebersetzungen!$B$2+1,FALSE)</f>
        <v>Region Viamala</v>
      </c>
      <c r="B108" s="9"/>
      <c r="C108" s="9"/>
      <c r="D108" s="9"/>
      <c r="E108" s="54"/>
      <c r="F108" s="9"/>
      <c r="G108" s="9"/>
      <c r="H108" s="9"/>
      <c r="I108" s="54"/>
      <c r="J108" s="9"/>
      <c r="K108" s="9"/>
      <c r="L108" s="9"/>
      <c r="M108" s="12"/>
    </row>
    <row r="109" spans="1:13" x14ac:dyDescent="0.2">
      <c r="A109" s="7" t="s">
        <v>13</v>
      </c>
      <c r="B109" s="17">
        <v>4</v>
      </c>
      <c r="C109" s="17">
        <v>0</v>
      </c>
      <c r="D109" s="17">
        <v>26</v>
      </c>
      <c r="E109" s="49">
        <v>30</v>
      </c>
      <c r="F109" s="17">
        <v>12</v>
      </c>
      <c r="G109" s="17">
        <v>0</v>
      </c>
      <c r="H109" s="17">
        <v>154</v>
      </c>
      <c r="I109" s="49">
        <v>166</v>
      </c>
      <c r="J109" s="17"/>
      <c r="K109" s="17"/>
      <c r="L109" s="17"/>
      <c r="M109" s="18"/>
    </row>
    <row r="110" spans="1:13" x14ac:dyDescent="0.2">
      <c r="A110" s="7" t="s">
        <v>14</v>
      </c>
      <c r="B110" s="17" t="s">
        <v>206</v>
      </c>
      <c r="C110" s="17">
        <v>8</v>
      </c>
      <c r="D110" s="17">
        <v>19</v>
      </c>
      <c r="E110" s="49">
        <v>30</v>
      </c>
      <c r="F110" s="17" t="s">
        <v>206</v>
      </c>
      <c r="G110" s="17">
        <v>29</v>
      </c>
      <c r="H110" s="17">
        <v>395</v>
      </c>
      <c r="I110" s="49">
        <v>433</v>
      </c>
      <c r="J110" s="17"/>
      <c r="K110" s="17"/>
      <c r="L110" s="17"/>
      <c r="M110" s="18"/>
    </row>
    <row r="111" spans="1:13" x14ac:dyDescent="0.2">
      <c r="A111" s="7" t="s">
        <v>15</v>
      </c>
      <c r="B111" s="17">
        <v>13</v>
      </c>
      <c r="C111" s="17">
        <v>10</v>
      </c>
      <c r="D111" s="17">
        <v>36</v>
      </c>
      <c r="E111" s="49">
        <v>59</v>
      </c>
      <c r="F111" s="17">
        <v>27</v>
      </c>
      <c r="G111" s="17">
        <v>44</v>
      </c>
      <c r="H111" s="17">
        <v>325</v>
      </c>
      <c r="I111" s="49">
        <v>396</v>
      </c>
      <c r="J111" s="17"/>
      <c r="K111" s="17"/>
      <c r="L111" s="17"/>
      <c r="M111" s="18"/>
    </row>
    <row r="112" spans="1:13" x14ac:dyDescent="0.2">
      <c r="A112" s="7" t="s">
        <v>16</v>
      </c>
      <c r="B112" s="17">
        <v>7</v>
      </c>
      <c r="C112" s="17">
        <v>20</v>
      </c>
      <c r="D112" s="17">
        <v>44</v>
      </c>
      <c r="E112" s="49">
        <v>71</v>
      </c>
      <c r="F112" s="17">
        <v>18</v>
      </c>
      <c r="G112" s="17">
        <v>159</v>
      </c>
      <c r="H112" s="17">
        <v>105</v>
      </c>
      <c r="I112" s="49">
        <v>282</v>
      </c>
      <c r="J112" s="17"/>
      <c r="K112" s="17"/>
      <c r="L112" s="17"/>
      <c r="M112" s="18"/>
    </row>
    <row r="113" spans="1:13" x14ac:dyDescent="0.2">
      <c r="A113" s="7" t="s">
        <v>17</v>
      </c>
      <c r="B113" s="17">
        <v>47</v>
      </c>
      <c r="C113" s="17">
        <v>42</v>
      </c>
      <c r="D113" s="17">
        <v>89</v>
      </c>
      <c r="E113" s="49">
        <v>178</v>
      </c>
      <c r="F113" s="17">
        <v>138</v>
      </c>
      <c r="G113" s="17">
        <v>268</v>
      </c>
      <c r="H113" s="17">
        <v>723</v>
      </c>
      <c r="I113" s="49">
        <v>1129</v>
      </c>
      <c r="J113" s="17"/>
      <c r="K113" s="17"/>
      <c r="L113" s="17"/>
      <c r="M113" s="18"/>
    </row>
    <row r="114" spans="1:13" x14ac:dyDescent="0.2">
      <c r="A114" s="7" t="s">
        <v>18</v>
      </c>
      <c r="B114" s="17">
        <v>17</v>
      </c>
      <c r="C114" s="17" t="s">
        <v>206</v>
      </c>
      <c r="D114" s="17">
        <v>12</v>
      </c>
      <c r="E114" s="49">
        <v>32</v>
      </c>
      <c r="F114" s="17">
        <v>40</v>
      </c>
      <c r="G114" s="17" t="s">
        <v>206</v>
      </c>
      <c r="H114" s="17">
        <v>24</v>
      </c>
      <c r="I114" s="49">
        <v>68</v>
      </c>
      <c r="J114" s="17"/>
      <c r="K114" s="17"/>
      <c r="L114" s="17"/>
      <c r="M114" s="18"/>
    </row>
    <row r="115" spans="1:13" x14ac:dyDescent="0.2">
      <c r="A115" s="7" t="s">
        <v>19</v>
      </c>
      <c r="B115" s="17">
        <v>10</v>
      </c>
      <c r="C115" s="17" t="s">
        <v>206</v>
      </c>
      <c r="D115" s="17">
        <v>24</v>
      </c>
      <c r="E115" s="49">
        <v>35</v>
      </c>
      <c r="F115" s="17">
        <v>28</v>
      </c>
      <c r="G115" s="17" t="s">
        <v>206</v>
      </c>
      <c r="H115" s="17">
        <v>50</v>
      </c>
      <c r="I115" s="49">
        <v>81</v>
      </c>
      <c r="J115" s="17"/>
      <c r="K115" s="17"/>
      <c r="L115" s="17"/>
      <c r="M115" s="18"/>
    </row>
    <row r="116" spans="1:13" x14ac:dyDescent="0.2">
      <c r="A116" s="7" t="s">
        <v>20</v>
      </c>
      <c r="B116" s="17">
        <v>10</v>
      </c>
      <c r="C116" s="17">
        <v>40</v>
      </c>
      <c r="D116" s="17">
        <v>278</v>
      </c>
      <c r="E116" s="49">
        <v>328</v>
      </c>
      <c r="F116" s="17">
        <v>26</v>
      </c>
      <c r="G116" s="17">
        <v>559</v>
      </c>
      <c r="H116" s="17">
        <v>1706</v>
      </c>
      <c r="I116" s="49">
        <v>2291</v>
      </c>
      <c r="J116" s="17"/>
      <c r="K116" s="17"/>
      <c r="L116" s="17"/>
      <c r="M116" s="18"/>
    </row>
    <row r="117" spans="1:13" x14ac:dyDescent="0.2">
      <c r="A117" s="7" t="s">
        <v>21</v>
      </c>
      <c r="B117" s="17">
        <v>19</v>
      </c>
      <c r="C117" s="17" t="s">
        <v>206</v>
      </c>
      <c r="D117" s="17">
        <v>10</v>
      </c>
      <c r="E117" s="49">
        <v>30</v>
      </c>
      <c r="F117" s="17">
        <v>46</v>
      </c>
      <c r="G117" s="17" t="s">
        <v>206</v>
      </c>
      <c r="H117" s="17">
        <v>30</v>
      </c>
      <c r="I117" s="49">
        <v>77</v>
      </c>
      <c r="J117" s="17"/>
      <c r="K117" s="17"/>
      <c r="L117" s="17"/>
      <c r="M117" s="18"/>
    </row>
    <row r="118" spans="1:13" x14ac:dyDescent="0.2">
      <c r="A118" s="7" t="s">
        <v>22</v>
      </c>
      <c r="B118" s="17">
        <v>9</v>
      </c>
      <c r="C118" s="17">
        <v>0</v>
      </c>
      <c r="D118" s="17">
        <v>10</v>
      </c>
      <c r="E118" s="49">
        <v>19</v>
      </c>
      <c r="F118" s="17">
        <v>28</v>
      </c>
      <c r="G118" s="17">
        <v>0</v>
      </c>
      <c r="H118" s="17">
        <v>41</v>
      </c>
      <c r="I118" s="49">
        <v>69</v>
      </c>
      <c r="J118" s="17"/>
      <c r="K118" s="17"/>
      <c r="L118" s="17"/>
      <c r="M118" s="18"/>
    </row>
    <row r="119" spans="1:13" x14ac:dyDescent="0.2">
      <c r="A119" s="7" t="s">
        <v>24</v>
      </c>
      <c r="B119" s="17">
        <v>55</v>
      </c>
      <c r="C119" s="17">
        <v>22</v>
      </c>
      <c r="D119" s="17">
        <v>111</v>
      </c>
      <c r="E119" s="49">
        <v>188</v>
      </c>
      <c r="F119" s="17">
        <v>145</v>
      </c>
      <c r="G119" s="17">
        <v>41</v>
      </c>
      <c r="H119" s="17">
        <v>267</v>
      </c>
      <c r="I119" s="49">
        <v>453</v>
      </c>
      <c r="J119" s="17"/>
      <c r="K119" s="17"/>
      <c r="L119" s="17"/>
      <c r="M119" s="18"/>
    </row>
    <row r="120" spans="1:13" x14ac:dyDescent="0.2">
      <c r="A120" s="7" t="s">
        <v>25</v>
      </c>
      <c r="B120" s="17">
        <v>15</v>
      </c>
      <c r="C120" s="17" t="s">
        <v>206</v>
      </c>
      <c r="D120" s="17">
        <v>16</v>
      </c>
      <c r="E120" s="49">
        <v>33</v>
      </c>
      <c r="F120" s="17">
        <v>43</v>
      </c>
      <c r="G120" s="17" t="s">
        <v>206</v>
      </c>
      <c r="H120" s="17">
        <v>51</v>
      </c>
      <c r="I120" s="49">
        <v>110</v>
      </c>
      <c r="J120" s="17"/>
      <c r="K120" s="17"/>
      <c r="L120" s="17"/>
      <c r="M120" s="18"/>
    </row>
    <row r="121" spans="1:13" x14ac:dyDescent="0.2">
      <c r="A121" s="7" t="s">
        <v>26</v>
      </c>
      <c r="B121" s="17">
        <v>7</v>
      </c>
      <c r="C121" s="17" t="s">
        <v>206</v>
      </c>
      <c r="D121" s="17">
        <v>7</v>
      </c>
      <c r="E121" s="49">
        <v>17</v>
      </c>
      <c r="F121" s="17">
        <v>29</v>
      </c>
      <c r="G121" s="17" t="s">
        <v>206</v>
      </c>
      <c r="H121" s="17">
        <v>16</v>
      </c>
      <c r="I121" s="49">
        <v>65</v>
      </c>
      <c r="J121" s="17"/>
      <c r="K121" s="17"/>
      <c r="L121" s="17"/>
      <c r="M121" s="18"/>
    </row>
    <row r="122" spans="1:13" x14ac:dyDescent="0.2">
      <c r="A122" s="7" t="s">
        <v>27</v>
      </c>
      <c r="B122" s="17">
        <v>14</v>
      </c>
      <c r="C122" s="17">
        <v>18</v>
      </c>
      <c r="D122" s="17">
        <v>65</v>
      </c>
      <c r="E122" s="49">
        <v>97</v>
      </c>
      <c r="F122" s="17">
        <v>42</v>
      </c>
      <c r="G122" s="17">
        <v>80</v>
      </c>
      <c r="H122" s="17">
        <v>314</v>
      </c>
      <c r="I122" s="49">
        <v>436</v>
      </c>
      <c r="J122" s="17"/>
      <c r="K122" s="17"/>
      <c r="L122" s="17"/>
      <c r="M122" s="18"/>
    </row>
    <row r="123" spans="1:13" x14ac:dyDescent="0.2">
      <c r="A123" s="7" t="s">
        <v>28</v>
      </c>
      <c r="B123" s="17" t="s">
        <v>206</v>
      </c>
      <c r="C123" s="17" t="s">
        <v>206</v>
      </c>
      <c r="D123" s="17">
        <v>7</v>
      </c>
      <c r="E123" s="49">
        <v>10</v>
      </c>
      <c r="F123" s="17" t="s">
        <v>206</v>
      </c>
      <c r="G123" s="17" t="s">
        <v>206</v>
      </c>
      <c r="H123" s="17">
        <v>21</v>
      </c>
      <c r="I123" s="49">
        <v>26</v>
      </c>
      <c r="J123" s="17"/>
      <c r="K123" s="17"/>
      <c r="L123" s="17"/>
      <c r="M123" s="18"/>
    </row>
    <row r="124" spans="1:13" x14ac:dyDescent="0.2">
      <c r="A124" s="7" t="s">
        <v>29</v>
      </c>
      <c r="B124" s="17">
        <v>13</v>
      </c>
      <c r="C124" s="17">
        <v>8</v>
      </c>
      <c r="D124" s="17">
        <v>26</v>
      </c>
      <c r="E124" s="49">
        <v>47</v>
      </c>
      <c r="F124" s="17">
        <v>36</v>
      </c>
      <c r="G124" s="17">
        <v>94</v>
      </c>
      <c r="H124" s="17">
        <v>68</v>
      </c>
      <c r="I124" s="49">
        <v>198</v>
      </c>
      <c r="J124" s="17"/>
      <c r="K124" s="17"/>
      <c r="L124" s="17"/>
      <c r="M124" s="18"/>
    </row>
    <row r="125" spans="1:13" x14ac:dyDescent="0.2">
      <c r="A125" s="7" t="s">
        <v>30</v>
      </c>
      <c r="B125" s="17" t="s">
        <v>206</v>
      </c>
      <c r="C125" s="17" t="s">
        <v>206</v>
      </c>
      <c r="D125" s="17">
        <v>5</v>
      </c>
      <c r="E125" s="49">
        <v>9</v>
      </c>
      <c r="F125" s="17" t="s">
        <v>206</v>
      </c>
      <c r="G125" s="17" t="s">
        <v>206</v>
      </c>
      <c r="H125" s="17">
        <v>14</v>
      </c>
      <c r="I125" s="49">
        <v>37</v>
      </c>
      <c r="J125" s="17"/>
      <c r="K125" s="17"/>
      <c r="L125" s="17"/>
      <c r="M125" s="18"/>
    </row>
    <row r="126" spans="1:13" x14ac:dyDescent="0.2">
      <c r="A126" s="7" t="s">
        <v>93</v>
      </c>
      <c r="B126" s="17">
        <v>45</v>
      </c>
      <c r="C126" s="17">
        <v>18</v>
      </c>
      <c r="D126" s="17">
        <v>44</v>
      </c>
      <c r="E126" s="49">
        <v>107</v>
      </c>
      <c r="F126" s="17">
        <v>112</v>
      </c>
      <c r="G126" s="17">
        <v>44</v>
      </c>
      <c r="H126" s="17">
        <v>209</v>
      </c>
      <c r="I126" s="49">
        <v>365</v>
      </c>
      <c r="J126" s="17"/>
      <c r="K126" s="17"/>
      <c r="L126" s="17"/>
      <c r="M126" s="18"/>
    </row>
    <row r="127" spans="1:13" x14ac:dyDescent="0.2">
      <c r="A127" s="7" t="s">
        <v>102</v>
      </c>
      <c r="B127" s="17">
        <v>36</v>
      </c>
      <c r="C127" s="17">
        <v>0</v>
      </c>
      <c r="D127" s="17">
        <v>24</v>
      </c>
      <c r="E127" s="49">
        <v>60</v>
      </c>
      <c r="F127" s="17">
        <v>110</v>
      </c>
      <c r="G127" s="17">
        <v>0</v>
      </c>
      <c r="H127" s="17">
        <v>98</v>
      </c>
      <c r="I127" s="49">
        <v>208</v>
      </c>
      <c r="J127" s="17"/>
      <c r="K127" s="17"/>
      <c r="L127" s="17"/>
      <c r="M127" s="18"/>
    </row>
    <row r="128" spans="1:13" ht="13.5" thickBot="1" x14ac:dyDescent="0.25">
      <c r="A128" s="16"/>
      <c r="B128" s="60"/>
      <c r="C128" s="55"/>
      <c r="D128" s="55"/>
      <c r="E128" s="56"/>
      <c r="F128" s="55"/>
      <c r="G128" s="55"/>
      <c r="H128" s="55"/>
      <c r="I128" s="56"/>
      <c r="J128" s="55"/>
      <c r="K128" s="55"/>
      <c r="L128" s="55"/>
      <c r="M128" s="69"/>
    </row>
    <row r="130" spans="1:1" x14ac:dyDescent="0.2">
      <c r="A130" s="10" t="str">
        <f>VLOOKUP("&lt;Legende_1&gt;",Uebersetzungen!$B$3:$E$352,Uebersetzungen!$B$2+1,FALSE)</f>
        <v>* aus Datenschutzgründen nicht einzeln ausgewiesen</v>
      </c>
    </row>
    <row r="132" spans="1:1" x14ac:dyDescent="0.2">
      <c r="A132" s="5" t="str">
        <f>VLOOKUP("&lt;Quelle_1&gt;",Uebersetzungen!$B$3:$E$56,Uebersetzungen!$B$2+1,FALSE)</f>
        <v>Quelle: BFS (STATENT)</v>
      </c>
    </row>
    <row r="133" spans="1:1" x14ac:dyDescent="0.2">
      <c r="A133" s="10" t="str">
        <f>VLOOKUP("&lt;Aktualisierung&gt;",Uebersetzungen!$B$3:$E$56,Uebersetzungen!$B$2+1,FALSE)</f>
        <v>Letztmals aktualisiert am: 21.08.2024</v>
      </c>
    </row>
  </sheetData>
  <sheetProtection sheet="1" objects="1" scenarios="1"/>
  <mergeCells count="5">
    <mergeCell ref="A7:E7"/>
    <mergeCell ref="A9:J9"/>
    <mergeCell ref="B12:E12"/>
    <mergeCell ref="F12:I12"/>
    <mergeCell ref="J12:M12"/>
  </mergeCells>
  <pageMargins left="0.7" right="0.7" top="0.78740157499999996" bottom="0.78740157499999996" header="0.3" footer="0.3"/>
  <pageSetup paperSize="9" scale="35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3793" r:id="rId4" name="Option Button 1">
              <controlPr defaultSize="0" autoFill="0" autoLine="0" autoPict="0">
                <anchor moveWithCells="1">
                  <from>
                    <xdr:col>4</xdr:col>
                    <xdr:colOff>990600</xdr:colOff>
                    <xdr:row>1</xdr:row>
                    <xdr:rowOff>114300</xdr:rowOff>
                  </from>
                  <to>
                    <xdr:col>5</xdr:col>
                    <xdr:colOff>904875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94" r:id="rId5" name="Option Button 2">
              <controlPr defaultSize="0" autoFill="0" autoLine="0" autoPict="0">
                <anchor moveWithCells="1">
                  <from>
                    <xdr:col>4</xdr:col>
                    <xdr:colOff>990600</xdr:colOff>
                    <xdr:row>2</xdr:row>
                    <xdr:rowOff>104775</xdr:rowOff>
                  </from>
                  <to>
                    <xdr:col>6</xdr:col>
                    <xdr:colOff>142875</xdr:colOff>
                    <xdr:row>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95" r:id="rId6" name="Option Button 3">
              <controlPr defaultSize="0" autoFill="0" autoLine="0" autoPict="0">
                <anchor moveWithCells="1">
                  <from>
                    <xdr:col>4</xdr:col>
                    <xdr:colOff>990600</xdr:colOff>
                    <xdr:row>3</xdr:row>
                    <xdr:rowOff>66675</xdr:rowOff>
                  </from>
                  <to>
                    <xdr:col>5</xdr:col>
                    <xdr:colOff>904875</xdr:colOff>
                    <xdr:row>4</xdr:row>
                    <xdr:rowOff>95250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133"/>
  <sheetViews>
    <sheetView zoomScaleNormal="100" workbookViewId="0"/>
  </sheetViews>
  <sheetFormatPr baseColWidth="10" defaultRowHeight="12.75" x14ac:dyDescent="0.2"/>
  <cols>
    <col min="1" max="1" width="35.7109375" style="10" customWidth="1"/>
    <col min="2" max="11" width="16.7109375" style="10" customWidth="1"/>
    <col min="12" max="12" width="16.7109375" style="22" customWidth="1"/>
    <col min="13" max="13" width="16.7109375" style="10" customWidth="1"/>
    <col min="14" max="16384" width="11.42578125" style="10"/>
  </cols>
  <sheetData>
    <row r="1" spans="1:13" s="1" customFormat="1" x14ac:dyDescent="0.2">
      <c r="L1" s="2"/>
    </row>
    <row r="2" spans="1:13" s="1" customFormat="1" ht="15.75" x14ac:dyDescent="0.25">
      <c r="B2" s="13"/>
      <c r="C2" s="13"/>
      <c r="D2" s="14"/>
      <c r="E2" s="14"/>
      <c r="F2" s="14"/>
      <c r="G2" s="14"/>
      <c r="H2" s="14"/>
      <c r="I2" s="14"/>
      <c r="J2" s="14"/>
      <c r="K2" s="14"/>
      <c r="L2" s="20"/>
    </row>
    <row r="3" spans="1:13" s="1" customFormat="1" ht="15.75" x14ac:dyDescent="0.25">
      <c r="B3" s="13"/>
      <c r="C3" s="13"/>
      <c r="D3" s="14"/>
      <c r="E3" s="14"/>
      <c r="F3" s="14"/>
      <c r="G3" s="14"/>
      <c r="H3" s="14"/>
      <c r="I3" s="14"/>
      <c r="J3" s="14"/>
      <c r="K3" s="14"/>
      <c r="L3" s="20"/>
    </row>
    <row r="4" spans="1:13" s="1" customFormat="1" ht="15.75" x14ac:dyDescent="0.25">
      <c r="B4" s="13"/>
      <c r="C4" s="13"/>
      <c r="D4" s="14"/>
      <c r="E4" s="14"/>
      <c r="F4" s="14"/>
      <c r="G4" s="14"/>
      <c r="H4" s="14"/>
      <c r="I4" s="14"/>
      <c r="J4" s="14"/>
      <c r="K4" s="14"/>
      <c r="L4" s="20"/>
    </row>
    <row r="5" spans="1:13" s="2" customFormat="1" x14ac:dyDescent="0.2"/>
    <row r="6" spans="1:13" s="1" customFormat="1" ht="6" customHeight="1" x14ac:dyDescent="0.2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</row>
    <row r="7" spans="1:13" s="2" customFormat="1" ht="15.75" customHeight="1" x14ac:dyDescent="0.2">
      <c r="A7" s="73" t="str">
        <f>VLOOKUP("&lt;Fachbereich&gt;",Uebersetzungen!$B$3:$E$103,Uebersetzungen!$B$2+1,FALSE)</f>
        <v>Daten &amp; Statistik</v>
      </c>
      <c r="B7" s="73"/>
      <c r="C7" s="73"/>
      <c r="D7" s="73"/>
      <c r="E7" s="73"/>
      <c r="F7" s="3"/>
      <c r="G7" s="3"/>
      <c r="H7" s="3"/>
      <c r="I7" s="3"/>
      <c r="J7" s="3"/>
      <c r="K7" s="3"/>
      <c r="L7" s="3"/>
    </row>
    <row r="8" spans="1:13" s="2" customFormat="1" ht="15.75" customHeight="1" x14ac:dyDescent="0.2">
      <c r="B8" s="43"/>
      <c r="C8" s="43"/>
      <c r="D8" s="43"/>
      <c r="E8" s="43"/>
      <c r="F8" s="3"/>
      <c r="G8" s="3"/>
      <c r="H8" s="3"/>
      <c r="I8" s="3"/>
      <c r="J8" s="3"/>
      <c r="K8" s="3"/>
      <c r="L8" s="3"/>
    </row>
    <row r="9" spans="1:13" s="2" customFormat="1" ht="15.75" customHeight="1" x14ac:dyDescent="0.25">
      <c r="A9" s="74" t="str">
        <f>VLOOKUP("&lt;Titel&gt;",Uebersetzungen!$B$3:$E$35,Uebersetzungen!$B$2+1,FALSE)</f>
        <v>Wirtschaftsstruktur der Bündner Regionen und Gemeinden</v>
      </c>
      <c r="B9" s="75"/>
      <c r="C9" s="75"/>
      <c r="D9" s="75"/>
      <c r="E9" s="75"/>
      <c r="F9" s="75"/>
      <c r="G9" s="75"/>
      <c r="H9" s="75"/>
      <c r="I9" s="75"/>
      <c r="J9" s="75"/>
      <c r="K9" s="44"/>
    </row>
    <row r="10" spans="1:13" s="5" customFormat="1" x14ac:dyDescent="0.2">
      <c r="A10" s="37" t="str">
        <f>VLOOKUP("&lt;UTitel&gt;",Uebersetzungen!$B$3:$E$103,Uebersetzungen!$B$2+1,FALSE)</f>
        <v>(Gemeindestand 2024: 101 Gemeinden)</v>
      </c>
      <c r="B10" s="38"/>
      <c r="C10" s="38"/>
      <c r="D10" s="39"/>
      <c r="E10" s="39"/>
      <c r="F10" s="39"/>
      <c r="G10" s="40"/>
      <c r="H10" s="40"/>
      <c r="I10" s="40"/>
    </row>
    <row r="11" spans="1:13" s="4" customFormat="1" ht="13.5" thickBot="1" x14ac:dyDescent="0.25">
      <c r="L11" s="21"/>
    </row>
    <row r="12" spans="1:13" s="67" customFormat="1" ht="17.25" customHeight="1" x14ac:dyDescent="0.2">
      <c r="A12" s="66"/>
      <c r="B12" s="76" t="str">
        <f>VLOOKUP("&lt;SpaltenTitel_1&gt;",Uebersetzungen!$B$3:$E$33,Uebersetzungen!$B$2+1,FALSE)</f>
        <v>Arbeitsstätten</v>
      </c>
      <c r="C12" s="77"/>
      <c r="D12" s="77"/>
      <c r="E12" s="78"/>
      <c r="F12" s="76" t="str">
        <f>VLOOKUP("&lt;SpaltenTitel_2&gt;",Uebersetzungen!$B$3:$E$33,Uebersetzungen!$B$2+1,FALSE)</f>
        <v>Beschäftigte</v>
      </c>
      <c r="G12" s="77"/>
      <c r="H12" s="77"/>
      <c r="I12" s="78"/>
      <c r="J12" s="76" t="str">
        <f>VLOOKUP("&lt;SpaltenTitel_3&gt;",Uebersetzungen!$B$3:$E$33,Uebersetzungen!$B$2+1,FALSE)</f>
        <v>Vollzeitäquivalente (VZÄ)</v>
      </c>
      <c r="K12" s="77"/>
      <c r="L12" s="77"/>
      <c r="M12" s="79"/>
    </row>
    <row r="13" spans="1:13" s="42" customFormat="1" ht="17.25" customHeight="1" x14ac:dyDescent="0.2">
      <c r="A13" s="45"/>
      <c r="B13" s="58" t="str">
        <f>VLOOKUP("&lt;SpaltenTitel_1.1&gt;",Uebersetzungen!$B$3:$E$33,Uebersetzungen!$B$2+1,FALSE)</f>
        <v>Primärer Sektor</v>
      </c>
      <c r="C13" s="46" t="str">
        <f>VLOOKUP("&lt;SpaltenTitel_1.2&gt;",Uebersetzungen!$B$3:$E$33,Uebersetzungen!$B$2+1,FALSE)</f>
        <v>Sekundärer Sektor</v>
      </c>
      <c r="D13" s="46" t="str">
        <f>VLOOKUP("&lt;SpaltenTitel_1.3&gt;",Uebersetzungen!$B$3:$E$72,Uebersetzungen!$B$2+1,FALSE)</f>
        <v>Tertiärer Sektor</v>
      </c>
      <c r="E13" s="47" t="str">
        <f>VLOOKUP("&lt;SpaltenTitel_1.4&gt;",Uebersetzungen!$B$3:$E$72,Uebersetzungen!$B$2+1,FALSE)</f>
        <v>Total</v>
      </c>
      <c r="F13" s="58" t="str">
        <f>VLOOKUP("&lt;SpaltenTitel_1.1&gt;",Uebersetzungen!$B$3:$E$33,Uebersetzungen!$B$2+1,FALSE)</f>
        <v>Primärer Sektor</v>
      </c>
      <c r="G13" s="46" t="str">
        <f>VLOOKUP("&lt;SpaltenTitel_1.2&gt;",Uebersetzungen!$B$3:$E$33,Uebersetzungen!$B$2+1,FALSE)</f>
        <v>Sekundärer Sektor</v>
      </c>
      <c r="H13" s="46" t="str">
        <f>VLOOKUP("&lt;SpaltenTitel_1.3&gt;",Uebersetzungen!$B$3:$E$72,Uebersetzungen!$B$2+1,FALSE)</f>
        <v>Tertiärer Sektor</v>
      </c>
      <c r="I13" s="47" t="str">
        <f>VLOOKUP("&lt;SpaltenTitel_1.4&gt;",Uebersetzungen!$B$3:$E$72,Uebersetzungen!$B$2+1,FALSE)</f>
        <v>Total</v>
      </c>
      <c r="J13" s="58" t="str">
        <f>VLOOKUP("&lt;SpaltenTitel_1.1&gt;",Uebersetzungen!$B$3:$E$33,Uebersetzungen!$B$2+1,FALSE)</f>
        <v>Primärer Sektor</v>
      </c>
      <c r="K13" s="46" t="str">
        <f>VLOOKUP("&lt;SpaltenTitel_1.2&gt;",Uebersetzungen!$B$3:$E$33,Uebersetzungen!$B$2+1,FALSE)</f>
        <v>Sekundärer Sektor</v>
      </c>
      <c r="L13" s="46" t="str">
        <f>VLOOKUP("&lt;SpaltenTitel_1.3&gt;",Uebersetzungen!$B$3:$E$72,Uebersetzungen!$B$2+1,FALSE)</f>
        <v>Tertiärer Sektor</v>
      </c>
      <c r="M13" s="68" t="str">
        <f>VLOOKUP("&lt;SpaltenTitel_1.4&gt;",Uebersetzungen!$B$3:$E$72,Uebersetzungen!$B$2+1,FALSE)</f>
        <v>Total</v>
      </c>
    </row>
    <row r="14" spans="1:13" x14ac:dyDescent="0.2">
      <c r="A14" s="15"/>
      <c r="B14" s="59"/>
      <c r="C14" s="48"/>
      <c r="D14" s="48"/>
      <c r="E14" s="49"/>
      <c r="F14" s="17"/>
      <c r="G14" s="48"/>
      <c r="H14" s="48"/>
      <c r="I14" s="50"/>
      <c r="J14" s="17"/>
      <c r="K14" s="17"/>
      <c r="L14" s="48"/>
      <c r="M14" s="51"/>
    </row>
    <row r="15" spans="1:13" x14ac:dyDescent="0.2">
      <c r="A15" s="57" t="str">
        <f>VLOOKUP("&lt;Zeilentitel_1&gt;",Uebersetzungen!$B$3:$E$103,Uebersetzungen!$B$2+1,FALSE)</f>
        <v>GRAUBÜNDEN</v>
      </c>
      <c r="B15" s="53">
        <v>2734</v>
      </c>
      <c r="C15" s="8">
        <v>2969</v>
      </c>
      <c r="D15" s="8">
        <v>14616</v>
      </c>
      <c r="E15" s="52">
        <v>20319</v>
      </c>
      <c r="F15" s="8">
        <v>7429</v>
      </c>
      <c r="G15" s="8">
        <v>26753</v>
      </c>
      <c r="H15" s="8">
        <v>91991</v>
      </c>
      <c r="I15" s="52">
        <v>126173</v>
      </c>
      <c r="J15" s="8"/>
      <c r="K15" s="8"/>
      <c r="L15" s="8"/>
      <c r="M15" s="11"/>
    </row>
    <row r="16" spans="1:13" x14ac:dyDescent="0.2">
      <c r="A16" s="6" t="str">
        <f>VLOOKUP("&lt;Zeilentitel_2&gt;",Uebersetzungen!$B$3:$E$103,Uebersetzungen!$B$2+1,FALSE)</f>
        <v>Region Albula</v>
      </c>
      <c r="B16" s="9"/>
      <c r="C16" s="9"/>
      <c r="D16" s="9"/>
      <c r="E16" s="54"/>
      <c r="F16" s="9"/>
      <c r="G16" s="9"/>
      <c r="H16" s="9"/>
      <c r="I16" s="54"/>
      <c r="J16" s="9"/>
      <c r="K16" s="9"/>
      <c r="L16" s="9"/>
      <c r="M16" s="12"/>
    </row>
    <row r="17" spans="1:13" x14ac:dyDescent="0.2">
      <c r="A17" s="7" t="s">
        <v>1</v>
      </c>
      <c r="B17" s="17">
        <v>32</v>
      </c>
      <c r="C17" s="17">
        <v>45</v>
      </c>
      <c r="D17" s="17">
        <v>287</v>
      </c>
      <c r="E17" s="49">
        <v>364</v>
      </c>
      <c r="F17" s="17">
        <v>70</v>
      </c>
      <c r="G17" s="17">
        <v>395</v>
      </c>
      <c r="H17" s="17">
        <v>2073</v>
      </c>
      <c r="I17" s="49">
        <v>2538</v>
      </c>
      <c r="J17" s="17"/>
      <c r="K17" s="17"/>
      <c r="L17" s="17"/>
      <c r="M17" s="18"/>
    </row>
    <row r="18" spans="1:13" x14ac:dyDescent="0.2">
      <c r="A18" s="7" t="s">
        <v>2</v>
      </c>
      <c r="B18" s="17">
        <v>9</v>
      </c>
      <c r="C18" s="17">
        <v>6</v>
      </c>
      <c r="D18" s="17">
        <v>36</v>
      </c>
      <c r="E18" s="49">
        <v>51</v>
      </c>
      <c r="F18" s="17">
        <v>26</v>
      </c>
      <c r="G18" s="17">
        <v>18</v>
      </c>
      <c r="H18" s="17">
        <v>95</v>
      </c>
      <c r="I18" s="49">
        <v>139</v>
      </c>
      <c r="J18" s="17"/>
      <c r="K18" s="17"/>
      <c r="L18" s="17"/>
      <c r="M18" s="18"/>
    </row>
    <row r="19" spans="1:13" x14ac:dyDescent="0.2">
      <c r="A19" s="7" t="s">
        <v>95</v>
      </c>
      <c r="B19" s="17" t="s">
        <v>206</v>
      </c>
      <c r="C19" s="17" t="s">
        <v>206</v>
      </c>
      <c r="D19" s="17">
        <v>12</v>
      </c>
      <c r="E19" s="49">
        <v>16</v>
      </c>
      <c r="F19" s="17" t="s">
        <v>206</v>
      </c>
      <c r="G19" s="17" t="s">
        <v>206</v>
      </c>
      <c r="H19" s="17">
        <v>32</v>
      </c>
      <c r="I19" s="49">
        <v>72</v>
      </c>
      <c r="J19" s="17"/>
      <c r="K19" s="17"/>
      <c r="L19" s="17"/>
      <c r="M19" s="18"/>
    </row>
    <row r="20" spans="1:13" x14ac:dyDescent="0.2">
      <c r="A20" s="7" t="s">
        <v>3</v>
      </c>
      <c r="B20" s="17">
        <v>50</v>
      </c>
      <c r="C20" s="17">
        <v>26</v>
      </c>
      <c r="D20" s="17">
        <v>102</v>
      </c>
      <c r="E20" s="49">
        <v>178</v>
      </c>
      <c r="F20" s="17">
        <v>128</v>
      </c>
      <c r="G20" s="17">
        <v>105</v>
      </c>
      <c r="H20" s="17">
        <v>464</v>
      </c>
      <c r="I20" s="49">
        <v>697</v>
      </c>
      <c r="J20" s="17"/>
      <c r="K20" s="17"/>
      <c r="L20" s="17"/>
      <c r="M20" s="18"/>
    </row>
    <row r="21" spans="1:13" x14ac:dyDescent="0.2">
      <c r="A21" s="7" t="s">
        <v>89</v>
      </c>
      <c r="B21" s="17">
        <v>83</v>
      </c>
      <c r="C21" s="17">
        <v>52</v>
      </c>
      <c r="D21" s="17">
        <v>206</v>
      </c>
      <c r="E21" s="49">
        <v>341</v>
      </c>
      <c r="F21" s="17">
        <v>205</v>
      </c>
      <c r="G21" s="17">
        <v>351</v>
      </c>
      <c r="H21" s="17">
        <v>935</v>
      </c>
      <c r="I21" s="49">
        <v>1491</v>
      </c>
      <c r="J21" s="17"/>
      <c r="K21" s="17"/>
      <c r="L21" s="17"/>
      <c r="M21" s="18"/>
    </row>
    <row r="22" spans="1:13" x14ac:dyDescent="0.2">
      <c r="A22" s="7" t="s">
        <v>92</v>
      </c>
      <c r="B22" s="17">
        <v>24</v>
      </c>
      <c r="C22" s="17">
        <v>24</v>
      </c>
      <c r="D22" s="17">
        <v>76</v>
      </c>
      <c r="E22" s="49">
        <v>124</v>
      </c>
      <c r="F22" s="17">
        <v>112</v>
      </c>
      <c r="G22" s="17">
        <v>121</v>
      </c>
      <c r="H22" s="17">
        <v>375</v>
      </c>
      <c r="I22" s="49">
        <v>608</v>
      </c>
      <c r="J22" s="17"/>
      <c r="K22" s="17"/>
      <c r="L22" s="17"/>
      <c r="M22" s="18"/>
    </row>
    <row r="23" spans="1:13" x14ac:dyDescent="0.2">
      <c r="A23" s="6" t="str">
        <f>VLOOKUP("&lt;Zeilentitel_3&gt;",Uebersetzungen!$B$3:$E$103,Uebersetzungen!$B$2+1,FALSE)</f>
        <v>Region Bernina</v>
      </c>
      <c r="B23" s="9"/>
      <c r="C23" s="9"/>
      <c r="D23" s="9"/>
      <c r="E23" s="54"/>
      <c r="F23" s="9"/>
      <c r="G23" s="9"/>
      <c r="H23" s="9"/>
      <c r="I23" s="54"/>
      <c r="J23" s="9"/>
      <c r="K23" s="9"/>
      <c r="L23" s="9"/>
      <c r="M23" s="12"/>
    </row>
    <row r="24" spans="1:13" x14ac:dyDescent="0.2">
      <c r="A24" s="7" t="s">
        <v>4</v>
      </c>
      <c r="B24" s="17">
        <v>26</v>
      </c>
      <c r="C24" s="17">
        <v>33</v>
      </c>
      <c r="D24" s="17">
        <v>82</v>
      </c>
      <c r="E24" s="49">
        <v>141</v>
      </c>
      <c r="F24" s="17">
        <v>97</v>
      </c>
      <c r="G24" s="17">
        <v>367</v>
      </c>
      <c r="H24" s="17">
        <v>284</v>
      </c>
      <c r="I24" s="49">
        <v>748</v>
      </c>
      <c r="J24" s="17"/>
      <c r="K24" s="17"/>
      <c r="L24" s="17"/>
      <c r="M24" s="18"/>
    </row>
    <row r="25" spans="1:13" x14ac:dyDescent="0.2">
      <c r="A25" s="7" t="s">
        <v>5</v>
      </c>
      <c r="B25" s="17">
        <v>80</v>
      </c>
      <c r="C25" s="17">
        <v>85</v>
      </c>
      <c r="D25" s="17">
        <v>246</v>
      </c>
      <c r="E25" s="49">
        <v>411</v>
      </c>
      <c r="F25" s="17">
        <v>230</v>
      </c>
      <c r="G25" s="17">
        <v>679</v>
      </c>
      <c r="H25" s="17">
        <v>1073</v>
      </c>
      <c r="I25" s="49">
        <v>1982</v>
      </c>
      <c r="J25" s="17"/>
      <c r="K25" s="17"/>
      <c r="L25" s="17"/>
      <c r="M25" s="18"/>
    </row>
    <row r="26" spans="1:13" x14ac:dyDescent="0.2">
      <c r="A26" s="6" t="str">
        <f>VLOOKUP("&lt;Zeilentitel_4&gt;",Uebersetzungen!$B$3:$E$103,Uebersetzungen!$B$2+1,FALSE)</f>
        <v>Region Engiadina Bassa/Val Müstair</v>
      </c>
      <c r="B26" s="9"/>
      <c r="C26" s="9"/>
      <c r="D26" s="9"/>
      <c r="E26" s="54"/>
      <c r="F26" s="9"/>
      <c r="G26" s="9"/>
      <c r="H26" s="9"/>
      <c r="I26" s="54"/>
      <c r="J26" s="9"/>
      <c r="K26" s="9"/>
      <c r="L26" s="9"/>
      <c r="M26" s="12"/>
    </row>
    <row r="27" spans="1:13" x14ac:dyDescent="0.2">
      <c r="A27" s="7" t="s">
        <v>38</v>
      </c>
      <c r="B27" s="17">
        <v>30</v>
      </c>
      <c r="C27" s="17">
        <v>37</v>
      </c>
      <c r="D27" s="17">
        <v>111</v>
      </c>
      <c r="E27" s="49">
        <v>178</v>
      </c>
      <c r="F27" s="17">
        <v>91</v>
      </c>
      <c r="G27" s="17">
        <v>242</v>
      </c>
      <c r="H27" s="17">
        <v>492</v>
      </c>
      <c r="I27" s="49">
        <v>825</v>
      </c>
      <c r="J27" s="17"/>
      <c r="K27" s="17"/>
      <c r="L27" s="17"/>
      <c r="M27" s="18"/>
    </row>
    <row r="28" spans="1:13" x14ac:dyDescent="0.2">
      <c r="A28" s="7" t="s">
        <v>39</v>
      </c>
      <c r="B28" s="17">
        <v>22</v>
      </c>
      <c r="C28" s="17">
        <v>13</v>
      </c>
      <c r="D28" s="17">
        <v>126</v>
      </c>
      <c r="E28" s="49">
        <v>161</v>
      </c>
      <c r="F28" s="17">
        <v>29</v>
      </c>
      <c r="G28" s="17">
        <v>62</v>
      </c>
      <c r="H28" s="17">
        <v>1130</v>
      </c>
      <c r="I28" s="49">
        <v>1221</v>
      </c>
      <c r="J28" s="17"/>
      <c r="K28" s="17"/>
      <c r="L28" s="17"/>
      <c r="M28" s="18"/>
    </row>
    <row r="29" spans="1:13" x14ac:dyDescent="0.2">
      <c r="A29" s="7" t="s">
        <v>40</v>
      </c>
      <c r="B29" s="17">
        <v>97</v>
      </c>
      <c r="C29" s="17">
        <v>85</v>
      </c>
      <c r="D29" s="17">
        <v>437</v>
      </c>
      <c r="E29" s="49">
        <v>619</v>
      </c>
      <c r="F29" s="17">
        <v>244</v>
      </c>
      <c r="G29" s="17">
        <v>618</v>
      </c>
      <c r="H29" s="17">
        <v>2538</v>
      </c>
      <c r="I29" s="49">
        <v>3400</v>
      </c>
      <c r="J29" s="17"/>
      <c r="K29" s="17"/>
      <c r="L29" s="17"/>
      <c r="M29" s="18"/>
    </row>
    <row r="30" spans="1:13" x14ac:dyDescent="0.2">
      <c r="A30" s="7" t="s">
        <v>41</v>
      </c>
      <c r="B30" s="17">
        <v>40</v>
      </c>
      <c r="C30" s="17">
        <v>24</v>
      </c>
      <c r="D30" s="17">
        <v>62</v>
      </c>
      <c r="E30" s="49">
        <v>126</v>
      </c>
      <c r="F30" s="17">
        <v>101</v>
      </c>
      <c r="G30" s="17">
        <v>134</v>
      </c>
      <c r="H30" s="17">
        <v>196</v>
      </c>
      <c r="I30" s="49">
        <v>431</v>
      </c>
      <c r="J30" s="17"/>
      <c r="K30" s="17"/>
      <c r="L30" s="17"/>
      <c r="M30" s="18"/>
    </row>
    <row r="31" spans="1:13" x14ac:dyDescent="0.2">
      <c r="A31" s="7" t="s">
        <v>60</v>
      </c>
      <c r="B31" s="17">
        <v>56</v>
      </c>
      <c r="C31" s="17">
        <v>37</v>
      </c>
      <c r="D31" s="17">
        <v>145</v>
      </c>
      <c r="E31" s="49">
        <v>238</v>
      </c>
      <c r="F31" s="17">
        <v>162</v>
      </c>
      <c r="G31" s="17">
        <v>276</v>
      </c>
      <c r="H31" s="17">
        <v>707</v>
      </c>
      <c r="I31" s="49">
        <v>1145</v>
      </c>
      <c r="J31" s="17"/>
      <c r="K31" s="17"/>
      <c r="L31" s="17"/>
      <c r="M31" s="18"/>
    </row>
    <row r="32" spans="1:13" x14ac:dyDescent="0.2">
      <c r="A32" s="6" t="str">
        <f>VLOOKUP("&lt;Zeilentitel_5&gt;",Uebersetzungen!$B$3:$E$103,Uebersetzungen!$B$2+1,FALSE)</f>
        <v>Region Imboden</v>
      </c>
      <c r="B32" s="9"/>
      <c r="C32" s="9"/>
      <c r="D32" s="9"/>
      <c r="E32" s="54"/>
      <c r="F32" s="9"/>
      <c r="G32" s="9"/>
      <c r="H32" s="9"/>
      <c r="I32" s="54"/>
      <c r="J32" s="9"/>
      <c r="K32" s="9"/>
      <c r="L32" s="9"/>
      <c r="M32" s="12"/>
    </row>
    <row r="33" spans="1:13" x14ac:dyDescent="0.2">
      <c r="A33" s="7" t="s">
        <v>31</v>
      </c>
      <c r="B33" s="17">
        <v>11</v>
      </c>
      <c r="C33" s="17">
        <v>30</v>
      </c>
      <c r="D33" s="17">
        <v>126</v>
      </c>
      <c r="E33" s="49">
        <v>167</v>
      </c>
      <c r="F33" s="17">
        <v>56</v>
      </c>
      <c r="G33" s="17">
        <v>941</v>
      </c>
      <c r="H33" s="17">
        <v>521</v>
      </c>
      <c r="I33" s="49">
        <v>1518</v>
      </c>
      <c r="J33" s="17"/>
      <c r="K33" s="17"/>
      <c r="L33" s="17"/>
      <c r="M33" s="18"/>
    </row>
    <row r="34" spans="1:13" x14ac:dyDescent="0.2">
      <c r="A34" s="7" t="s">
        <v>32</v>
      </c>
      <c r="B34" s="17">
        <v>17</v>
      </c>
      <c r="C34" s="17">
        <v>60</v>
      </c>
      <c r="D34" s="17">
        <v>274</v>
      </c>
      <c r="E34" s="49">
        <v>351</v>
      </c>
      <c r="F34" s="17">
        <v>51</v>
      </c>
      <c r="G34" s="17">
        <v>1420</v>
      </c>
      <c r="H34" s="17">
        <v>1473</v>
      </c>
      <c r="I34" s="49">
        <v>2944</v>
      </c>
      <c r="J34" s="17"/>
      <c r="K34" s="17"/>
      <c r="L34" s="17"/>
      <c r="M34" s="18"/>
    </row>
    <row r="35" spans="1:13" x14ac:dyDescent="0.2">
      <c r="A35" s="7" t="s">
        <v>33</v>
      </c>
      <c r="B35" s="17">
        <v>8</v>
      </c>
      <c r="C35" s="17">
        <v>18</v>
      </c>
      <c r="D35" s="17">
        <v>53</v>
      </c>
      <c r="E35" s="49">
        <v>79</v>
      </c>
      <c r="F35" s="17">
        <v>15</v>
      </c>
      <c r="G35" s="17">
        <v>204</v>
      </c>
      <c r="H35" s="17">
        <v>119</v>
      </c>
      <c r="I35" s="49">
        <v>338</v>
      </c>
      <c r="J35" s="17"/>
      <c r="K35" s="17"/>
      <c r="L35" s="17"/>
      <c r="M35" s="18"/>
    </row>
    <row r="36" spans="1:13" x14ac:dyDescent="0.2">
      <c r="A36" s="7" t="s">
        <v>34</v>
      </c>
      <c r="B36" s="17">
        <v>9</v>
      </c>
      <c r="C36" s="17">
        <v>35</v>
      </c>
      <c r="D36" s="17">
        <v>70</v>
      </c>
      <c r="E36" s="49">
        <v>114</v>
      </c>
      <c r="F36" s="17">
        <v>31</v>
      </c>
      <c r="G36" s="17">
        <v>187</v>
      </c>
      <c r="H36" s="17">
        <v>200</v>
      </c>
      <c r="I36" s="49">
        <v>418</v>
      </c>
      <c r="J36" s="17"/>
      <c r="K36" s="17"/>
      <c r="L36" s="17"/>
      <c r="M36" s="18"/>
    </row>
    <row r="37" spans="1:13" x14ac:dyDescent="0.2">
      <c r="A37" s="7" t="s">
        <v>35</v>
      </c>
      <c r="B37" s="17">
        <v>18</v>
      </c>
      <c r="C37" s="17">
        <v>42</v>
      </c>
      <c r="D37" s="17">
        <v>239</v>
      </c>
      <c r="E37" s="49">
        <v>299</v>
      </c>
      <c r="F37" s="17">
        <v>50</v>
      </c>
      <c r="G37" s="17">
        <v>341</v>
      </c>
      <c r="H37" s="17">
        <v>1315</v>
      </c>
      <c r="I37" s="49">
        <v>1706</v>
      </c>
      <c r="J37" s="17"/>
      <c r="K37" s="17"/>
      <c r="L37" s="17"/>
      <c r="M37" s="18"/>
    </row>
    <row r="38" spans="1:13" x14ac:dyDescent="0.2">
      <c r="A38" s="7" t="s">
        <v>36</v>
      </c>
      <c r="B38" s="17">
        <v>11</v>
      </c>
      <c r="C38" s="17">
        <v>17</v>
      </c>
      <c r="D38" s="17">
        <v>55</v>
      </c>
      <c r="E38" s="49">
        <v>83</v>
      </c>
      <c r="F38" s="17">
        <v>36</v>
      </c>
      <c r="G38" s="17">
        <v>66</v>
      </c>
      <c r="H38" s="17">
        <v>142</v>
      </c>
      <c r="I38" s="49">
        <v>244</v>
      </c>
      <c r="J38" s="17"/>
      <c r="K38" s="17"/>
      <c r="L38" s="17"/>
      <c r="M38" s="18"/>
    </row>
    <row r="39" spans="1:13" x14ac:dyDescent="0.2">
      <c r="A39" s="7" t="s">
        <v>37</v>
      </c>
      <c r="B39" s="17">
        <v>15</v>
      </c>
      <c r="C39" s="17">
        <v>26</v>
      </c>
      <c r="D39" s="17">
        <v>57</v>
      </c>
      <c r="E39" s="49">
        <v>98</v>
      </c>
      <c r="F39" s="17">
        <v>38</v>
      </c>
      <c r="G39" s="17">
        <v>136</v>
      </c>
      <c r="H39" s="17">
        <v>181</v>
      </c>
      <c r="I39" s="49">
        <v>355</v>
      </c>
      <c r="J39" s="17"/>
      <c r="K39" s="17"/>
      <c r="L39" s="17"/>
      <c r="M39" s="18"/>
    </row>
    <row r="40" spans="1:13" x14ac:dyDescent="0.2">
      <c r="A40" s="6" t="str">
        <f>VLOOKUP("&lt;Zeilentitel_6&gt;",Uebersetzungen!$B$3:$E$103,Uebersetzungen!$B$2+1,FALSE)</f>
        <v>Region Landquart</v>
      </c>
      <c r="B40" s="9"/>
      <c r="C40" s="9"/>
      <c r="D40" s="9"/>
      <c r="E40" s="54"/>
      <c r="F40" s="9"/>
      <c r="G40" s="9"/>
      <c r="H40" s="9"/>
      <c r="I40" s="54"/>
      <c r="J40" s="9"/>
      <c r="K40" s="9"/>
      <c r="L40" s="9"/>
      <c r="M40" s="12"/>
    </row>
    <row r="41" spans="1:13" x14ac:dyDescent="0.2">
      <c r="A41" s="7" t="s">
        <v>71</v>
      </c>
      <c r="B41" s="17">
        <v>25</v>
      </c>
      <c r="C41" s="17">
        <v>52</v>
      </c>
      <c r="D41" s="17">
        <v>125</v>
      </c>
      <c r="E41" s="49">
        <v>202</v>
      </c>
      <c r="F41" s="17">
        <v>69</v>
      </c>
      <c r="G41" s="17">
        <v>621</v>
      </c>
      <c r="H41" s="17">
        <v>405</v>
      </c>
      <c r="I41" s="49">
        <v>1095</v>
      </c>
      <c r="J41" s="17"/>
      <c r="K41" s="17"/>
      <c r="L41" s="17"/>
      <c r="M41" s="18"/>
    </row>
    <row r="42" spans="1:13" x14ac:dyDescent="0.2">
      <c r="A42" s="7" t="s">
        <v>72</v>
      </c>
      <c r="B42" s="17">
        <v>17</v>
      </c>
      <c r="C42" s="17">
        <v>41</v>
      </c>
      <c r="D42" s="17">
        <v>79</v>
      </c>
      <c r="E42" s="49">
        <v>137</v>
      </c>
      <c r="F42" s="17">
        <v>57</v>
      </c>
      <c r="G42" s="17">
        <v>316</v>
      </c>
      <c r="H42" s="17">
        <v>279</v>
      </c>
      <c r="I42" s="49">
        <v>652</v>
      </c>
      <c r="J42" s="17"/>
      <c r="K42" s="17"/>
      <c r="L42" s="17"/>
      <c r="M42" s="18"/>
    </row>
    <row r="43" spans="1:13" x14ac:dyDescent="0.2">
      <c r="A43" s="7" t="s">
        <v>73</v>
      </c>
      <c r="B43" s="17">
        <v>26</v>
      </c>
      <c r="C43" s="17">
        <v>41</v>
      </c>
      <c r="D43" s="17">
        <v>158</v>
      </c>
      <c r="E43" s="49">
        <v>225</v>
      </c>
      <c r="F43" s="17">
        <v>72</v>
      </c>
      <c r="G43" s="17">
        <v>252</v>
      </c>
      <c r="H43" s="17">
        <v>845</v>
      </c>
      <c r="I43" s="49">
        <v>1169</v>
      </c>
      <c r="J43" s="17"/>
      <c r="K43" s="17"/>
      <c r="L43" s="17"/>
      <c r="M43" s="18"/>
    </row>
    <row r="44" spans="1:13" x14ac:dyDescent="0.2">
      <c r="A44" s="7" t="s">
        <v>74</v>
      </c>
      <c r="B44" s="17">
        <v>28</v>
      </c>
      <c r="C44" s="17">
        <v>4</v>
      </c>
      <c r="D44" s="17">
        <v>22</v>
      </c>
      <c r="E44" s="49">
        <v>54</v>
      </c>
      <c r="F44" s="17">
        <v>98</v>
      </c>
      <c r="G44" s="17">
        <v>6</v>
      </c>
      <c r="H44" s="17">
        <v>61</v>
      </c>
      <c r="I44" s="49">
        <v>165</v>
      </c>
      <c r="J44" s="17"/>
      <c r="K44" s="17"/>
      <c r="L44" s="17"/>
      <c r="M44" s="18"/>
    </row>
    <row r="45" spans="1:13" x14ac:dyDescent="0.2">
      <c r="A45" s="7" t="s">
        <v>75</v>
      </c>
      <c r="B45" s="17">
        <v>33</v>
      </c>
      <c r="C45" s="17">
        <v>10</v>
      </c>
      <c r="D45" s="17">
        <v>46</v>
      </c>
      <c r="E45" s="49">
        <v>89</v>
      </c>
      <c r="F45" s="17">
        <v>108</v>
      </c>
      <c r="G45" s="17">
        <v>21</v>
      </c>
      <c r="H45" s="17">
        <v>189</v>
      </c>
      <c r="I45" s="49">
        <v>318</v>
      </c>
      <c r="J45" s="17"/>
      <c r="K45" s="17"/>
      <c r="L45" s="17"/>
      <c r="M45" s="18"/>
    </row>
    <row r="46" spans="1:13" x14ac:dyDescent="0.2">
      <c r="A46" s="7" t="s">
        <v>76</v>
      </c>
      <c r="B46" s="17">
        <v>57</v>
      </c>
      <c r="C46" s="17">
        <v>48</v>
      </c>
      <c r="D46" s="17">
        <v>197</v>
      </c>
      <c r="E46" s="49">
        <v>302</v>
      </c>
      <c r="F46" s="17">
        <v>174</v>
      </c>
      <c r="G46" s="17">
        <v>444</v>
      </c>
      <c r="H46" s="17">
        <v>950</v>
      </c>
      <c r="I46" s="49">
        <v>1568</v>
      </c>
      <c r="J46" s="17"/>
      <c r="K46" s="17"/>
      <c r="L46" s="17"/>
      <c r="M46" s="18"/>
    </row>
    <row r="47" spans="1:13" x14ac:dyDescent="0.2">
      <c r="A47" s="7" t="s">
        <v>77</v>
      </c>
      <c r="B47" s="17">
        <v>40</v>
      </c>
      <c r="C47" s="17">
        <v>38</v>
      </c>
      <c r="D47" s="17">
        <v>153</v>
      </c>
      <c r="E47" s="49">
        <v>231</v>
      </c>
      <c r="F47" s="17">
        <v>123</v>
      </c>
      <c r="G47" s="17">
        <v>280</v>
      </c>
      <c r="H47" s="17">
        <v>456</v>
      </c>
      <c r="I47" s="49">
        <v>859</v>
      </c>
      <c r="J47" s="17"/>
      <c r="K47" s="17"/>
      <c r="L47" s="17"/>
      <c r="M47" s="18"/>
    </row>
    <row r="48" spans="1:13" x14ac:dyDescent="0.2">
      <c r="A48" s="7" t="s">
        <v>78</v>
      </c>
      <c r="B48" s="17">
        <v>36</v>
      </c>
      <c r="C48" s="17">
        <v>102</v>
      </c>
      <c r="D48" s="17">
        <v>448</v>
      </c>
      <c r="E48" s="49">
        <v>586</v>
      </c>
      <c r="F48" s="17">
        <v>122</v>
      </c>
      <c r="G48" s="17">
        <v>1958</v>
      </c>
      <c r="H48" s="17">
        <v>3424</v>
      </c>
      <c r="I48" s="49">
        <v>5504</v>
      </c>
      <c r="J48" s="17"/>
      <c r="K48" s="17"/>
      <c r="L48" s="17"/>
      <c r="M48" s="18"/>
    </row>
    <row r="49" spans="1:13" x14ac:dyDescent="0.2">
      <c r="A49" s="6" t="str">
        <f>VLOOKUP("&lt;Zeilentitel_7&gt;",Uebersetzungen!$B$3:$E$103,Uebersetzungen!$B$2+1,FALSE)</f>
        <v>Region Maloja</v>
      </c>
      <c r="B49" s="9"/>
      <c r="C49" s="9"/>
      <c r="D49" s="9"/>
      <c r="E49" s="54"/>
      <c r="F49" s="9"/>
      <c r="G49" s="9"/>
      <c r="H49" s="9"/>
      <c r="I49" s="54"/>
      <c r="J49" s="9"/>
      <c r="K49" s="9"/>
      <c r="L49" s="9"/>
      <c r="M49" s="12"/>
    </row>
    <row r="50" spans="1:13" x14ac:dyDescent="0.2">
      <c r="A50" s="7" t="s">
        <v>42</v>
      </c>
      <c r="B50" s="17">
        <v>8</v>
      </c>
      <c r="C50" s="17">
        <v>9</v>
      </c>
      <c r="D50" s="17">
        <v>49</v>
      </c>
      <c r="E50" s="49">
        <v>66</v>
      </c>
      <c r="F50" s="17">
        <v>24</v>
      </c>
      <c r="G50" s="17">
        <v>145</v>
      </c>
      <c r="H50" s="17">
        <v>170</v>
      </c>
      <c r="I50" s="49">
        <v>339</v>
      </c>
      <c r="J50" s="17"/>
      <c r="K50" s="17"/>
      <c r="L50" s="17"/>
      <c r="M50" s="18"/>
    </row>
    <row r="51" spans="1:13" x14ac:dyDescent="0.2">
      <c r="A51" s="7" t="s">
        <v>43</v>
      </c>
      <c r="B51" s="17">
        <v>8</v>
      </c>
      <c r="C51" s="17">
        <v>27</v>
      </c>
      <c r="D51" s="17">
        <v>121</v>
      </c>
      <c r="E51" s="49">
        <v>156</v>
      </c>
      <c r="F51" s="17">
        <v>20</v>
      </c>
      <c r="G51" s="17">
        <v>208</v>
      </c>
      <c r="H51" s="17">
        <v>666</v>
      </c>
      <c r="I51" s="49">
        <v>894</v>
      </c>
      <c r="J51" s="17"/>
      <c r="K51" s="17"/>
      <c r="L51" s="17"/>
      <c r="M51" s="18"/>
    </row>
    <row r="52" spans="1:13" x14ac:dyDescent="0.2">
      <c r="A52" s="7" t="s">
        <v>44</v>
      </c>
      <c r="B52" s="17">
        <v>5</v>
      </c>
      <c r="C52" s="17">
        <v>4</v>
      </c>
      <c r="D52" s="17">
        <v>20</v>
      </c>
      <c r="E52" s="49">
        <v>29</v>
      </c>
      <c r="F52" s="17">
        <v>19</v>
      </c>
      <c r="G52" s="17">
        <v>26</v>
      </c>
      <c r="H52" s="17">
        <v>45</v>
      </c>
      <c r="I52" s="49">
        <v>90</v>
      </c>
      <c r="J52" s="17"/>
      <c r="K52" s="17"/>
      <c r="L52" s="17"/>
      <c r="M52" s="18"/>
    </row>
    <row r="53" spans="1:13" x14ac:dyDescent="0.2">
      <c r="A53" s="7" t="s">
        <v>45</v>
      </c>
      <c r="B53" s="17" t="s">
        <v>206</v>
      </c>
      <c r="C53" s="17">
        <v>27</v>
      </c>
      <c r="D53" s="17">
        <v>196</v>
      </c>
      <c r="E53" s="49">
        <v>226</v>
      </c>
      <c r="F53" s="17" t="s">
        <v>206</v>
      </c>
      <c r="G53" s="17">
        <v>313</v>
      </c>
      <c r="H53" s="17">
        <v>1498</v>
      </c>
      <c r="I53" s="49">
        <v>1819</v>
      </c>
      <c r="J53" s="17"/>
      <c r="K53" s="17"/>
      <c r="L53" s="17"/>
      <c r="M53" s="18"/>
    </row>
    <row r="54" spans="1:13" x14ac:dyDescent="0.2">
      <c r="A54" s="7" t="s">
        <v>94</v>
      </c>
      <c r="B54" s="17">
        <v>10</v>
      </c>
      <c r="C54" s="17">
        <v>13</v>
      </c>
      <c r="D54" s="17">
        <v>60</v>
      </c>
      <c r="E54" s="49">
        <v>83</v>
      </c>
      <c r="F54" s="17">
        <v>21</v>
      </c>
      <c r="G54" s="17">
        <v>75</v>
      </c>
      <c r="H54" s="17">
        <v>153</v>
      </c>
      <c r="I54" s="49">
        <v>249</v>
      </c>
      <c r="J54" s="17"/>
      <c r="K54" s="17"/>
      <c r="L54" s="17"/>
      <c r="M54" s="18"/>
    </row>
    <row r="55" spans="1:13" x14ac:dyDescent="0.2">
      <c r="A55" s="7" t="s">
        <v>46</v>
      </c>
      <c r="B55" s="17">
        <v>8</v>
      </c>
      <c r="C55" s="17">
        <v>51</v>
      </c>
      <c r="D55" s="17">
        <v>335</v>
      </c>
      <c r="E55" s="49">
        <v>394</v>
      </c>
      <c r="F55" s="17">
        <v>26</v>
      </c>
      <c r="G55" s="17">
        <v>477</v>
      </c>
      <c r="H55" s="17">
        <v>2332</v>
      </c>
      <c r="I55" s="49">
        <v>2835</v>
      </c>
      <c r="J55" s="17"/>
      <c r="K55" s="17"/>
      <c r="L55" s="17"/>
      <c r="M55" s="18"/>
    </row>
    <row r="56" spans="1:13" x14ac:dyDescent="0.2">
      <c r="A56" s="7" t="s">
        <v>96</v>
      </c>
      <c r="B56" s="17">
        <v>7</v>
      </c>
      <c r="C56" s="17">
        <v>67</v>
      </c>
      <c r="D56" s="17">
        <v>779</v>
      </c>
      <c r="E56" s="49">
        <v>853</v>
      </c>
      <c r="F56" s="17">
        <v>17</v>
      </c>
      <c r="G56" s="17">
        <v>1035</v>
      </c>
      <c r="H56" s="17">
        <v>6521</v>
      </c>
      <c r="I56" s="49">
        <v>7573</v>
      </c>
      <c r="J56" s="17"/>
      <c r="K56" s="17"/>
      <c r="L56" s="17"/>
      <c r="M56" s="18"/>
    </row>
    <row r="57" spans="1:13" x14ac:dyDescent="0.2">
      <c r="A57" s="7" t="s">
        <v>47</v>
      </c>
      <c r="B57" s="17">
        <v>19</v>
      </c>
      <c r="C57" s="17">
        <v>9</v>
      </c>
      <c r="D57" s="17">
        <v>54</v>
      </c>
      <c r="E57" s="49">
        <v>82</v>
      </c>
      <c r="F57" s="17">
        <v>51</v>
      </c>
      <c r="G57" s="17">
        <v>68</v>
      </c>
      <c r="H57" s="17">
        <v>155</v>
      </c>
      <c r="I57" s="49">
        <v>274</v>
      </c>
      <c r="J57" s="17"/>
      <c r="K57" s="17"/>
      <c r="L57" s="17"/>
      <c r="M57" s="18"/>
    </row>
    <row r="58" spans="1:13" x14ac:dyDescent="0.2">
      <c r="A58" s="7" t="s">
        <v>97</v>
      </c>
      <c r="B58" s="17">
        <v>8</v>
      </c>
      <c r="C58" s="17">
        <v>18</v>
      </c>
      <c r="D58" s="17">
        <v>76</v>
      </c>
      <c r="E58" s="49">
        <v>102</v>
      </c>
      <c r="F58" s="17">
        <v>24</v>
      </c>
      <c r="G58" s="17">
        <v>142</v>
      </c>
      <c r="H58" s="17">
        <v>784</v>
      </c>
      <c r="I58" s="49">
        <v>950</v>
      </c>
      <c r="J58" s="17"/>
      <c r="K58" s="17"/>
      <c r="L58" s="17"/>
      <c r="M58" s="18"/>
    </row>
    <row r="59" spans="1:13" x14ac:dyDescent="0.2">
      <c r="A59" s="7" t="s">
        <v>48</v>
      </c>
      <c r="B59" s="17">
        <v>6</v>
      </c>
      <c r="C59" s="17">
        <v>14</v>
      </c>
      <c r="D59" s="17">
        <v>116</v>
      </c>
      <c r="E59" s="49">
        <v>136</v>
      </c>
      <c r="F59" s="17">
        <v>17</v>
      </c>
      <c r="G59" s="17">
        <v>88</v>
      </c>
      <c r="H59" s="17">
        <v>794</v>
      </c>
      <c r="I59" s="49">
        <v>899</v>
      </c>
      <c r="J59" s="17"/>
      <c r="K59" s="17"/>
      <c r="L59" s="17"/>
      <c r="M59" s="18"/>
    </row>
    <row r="60" spans="1:13" x14ac:dyDescent="0.2">
      <c r="A60" s="7" t="s">
        <v>49</v>
      </c>
      <c r="B60" s="17">
        <v>9</v>
      </c>
      <c r="C60" s="17">
        <v>21</v>
      </c>
      <c r="D60" s="17">
        <v>123</v>
      </c>
      <c r="E60" s="49">
        <v>153</v>
      </c>
      <c r="F60" s="17">
        <v>43</v>
      </c>
      <c r="G60" s="17">
        <v>140</v>
      </c>
      <c r="H60" s="17">
        <v>665</v>
      </c>
      <c r="I60" s="49">
        <v>848</v>
      </c>
      <c r="J60" s="17"/>
      <c r="K60" s="17"/>
      <c r="L60" s="17"/>
      <c r="M60" s="18"/>
    </row>
    <row r="61" spans="1:13" x14ac:dyDescent="0.2">
      <c r="A61" s="7" t="s">
        <v>98</v>
      </c>
      <c r="B61" s="17">
        <v>30</v>
      </c>
      <c r="C61" s="17">
        <v>45</v>
      </c>
      <c r="D61" s="17">
        <v>135</v>
      </c>
      <c r="E61" s="49">
        <v>210</v>
      </c>
      <c r="F61" s="17">
        <v>107</v>
      </c>
      <c r="G61" s="17">
        <v>304</v>
      </c>
      <c r="H61" s="17">
        <v>495</v>
      </c>
      <c r="I61" s="49">
        <v>906</v>
      </c>
      <c r="J61" s="17"/>
      <c r="K61" s="17"/>
      <c r="L61" s="17"/>
      <c r="M61" s="18"/>
    </row>
    <row r="62" spans="1:13" x14ac:dyDescent="0.2">
      <c r="A62" s="6" t="str">
        <f>VLOOKUP("&lt;Zeilentitel_8&gt;",Uebersetzungen!$B$3:$E$103,Uebersetzungen!$B$2+1,FALSE)</f>
        <v>Region Moesa</v>
      </c>
      <c r="B62" s="9"/>
      <c r="C62" s="9"/>
      <c r="D62" s="9"/>
      <c r="E62" s="54"/>
      <c r="F62" s="9"/>
      <c r="G62" s="9"/>
      <c r="H62" s="9"/>
      <c r="I62" s="54"/>
      <c r="J62" s="9"/>
      <c r="K62" s="9"/>
      <c r="L62" s="9"/>
      <c r="M62" s="12"/>
    </row>
    <row r="63" spans="1:13" x14ac:dyDescent="0.2">
      <c r="A63" s="7" t="s">
        <v>50</v>
      </c>
      <c r="B63" s="17">
        <v>4</v>
      </c>
      <c r="C63" s="17">
        <v>0</v>
      </c>
      <c r="D63" s="17">
        <v>5</v>
      </c>
      <c r="E63" s="49">
        <v>9</v>
      </c>
      <c r="F63" s="17">
        <v>12</v>
      </c>
      <c r="G63" s="17">
        <v>0</v>
      </c>
      <c r="H63" s="17">
        <v>15</v>
      </c>
      <c r="I63" s="49">
        <v>27</v>
      </c>
      <c r="J63" s="17"/>
      <c r="K63" s="17"/>
      <c r="L63" s="17"/>
      <c r="M63" s="18"/>
    </row>
    <row r="64" spans="1:13" x14ac:dyDescent="0.2">
      <c r="A64" s="7" t="s">
        <v>51</v>
      </c>
      <c r="B64" s="17">
        <v>0</v>
      </c>
      <c r="C64" s="17">
        <v>6</v>
      </c>
      <c r="D64" s="17">
        <v>11</v>
      </c>
      <c r="E64" s="49">
        <v>17</v>
      </c>
      <c r="F64" s="17">
        <v>0</v>
      </c>
      <c r="G64" s="17">
        <v>8</v>
      </c>
      <c r="H64" s="17">
        <v>29</v>
      </c>
      <c r="I64" s="49">
        <v>37</v>
      </c>
      <c r="J64" s="17"/>
      <c r="K64" s="17"/>
      <c r="L64" s="17"/>
      <c r="M64" s="18"/>
    </row>
    <row r="65" spans="1:13" x14ac:dyDescent="0.2">
      <c r="A65" s="7" t="s">
        <v>52</v>
      </c>
      <c r="B65" s="17" t="s">
        <v>206</v>
      </c>
      <c r="C65" s="17" t="s">
        <v>206</v>
      </c>
      <c r="D65" s="17">
        <v>8</v>
      </c>
      <c r="E65" s="49">
        <v>14</v>
      </c>
      <c r="F65" s="17" t="s">
        <v>206</v>
      </c>
      <c r="G65" s="17" t="s">
        <v>206</v>
      </c>
      <c r="H65" s="17">
        <v>14</v>
      </c>
      <c r="I65" s="49">
        <v>22</v>
      </c>
      <c r="J65" s="17"/>
      <c r="K65" s="17"/>
      <c r="L65" s="17"/>
      <c r="M65" s="18"/>
    </row>
    <row r="66" spans="1:13" x14ac:dyDescent="0.2">
      <c r="A66" s="7" t="s">
        <v>53</v>
      </c>
      <c r="B66" s="17">
        <v>4</v>
      </c>
      <c r="C66" s="17">
        <v>0</v>
      </c>
      <c r="D66" s="17">
        <v>11</v>
      </c>
      <c r="E66" s="49">
        <v>15</v>
      </c>
      <c r="F66" s="17">
        <v>6</v>
      </c>
      <c r="G66" s="17">
        <v>0</v>
      </c>
      <c r="H66" s="17">
        <v>11</v>
      </c>
      <c r="I66" s="49">
        <v>17</v>
      </c>
      <c r="J66" s="17"/>
      <c r="K66" s="17"/>
      <c r="L66" s="17"/>
      <c r="M66" s="18"/>
    </row>
    <row r="67" spans="1:13" x14ac:dyDescent="0.2">
      <c r="A67" s="7" t="s">
        <v>54</v>
      </c>
      <c r="B67" s="17">
        <v>17</v>
      </c>
      <c r="C67" s="17">
        <v>21</v>
      </c>
      <c r="D67" s="17">
        <v>43</v>
      </c>
      <c r="E67" s="49">
        <v>81</v>
      </c>
      <c r="F67" s="17">
        <v>42</v>
      </c>
      <c r="G67" s="17">
        <v>71</v>
      </c>
      <c r="H67" s="17">
        <v>95</v>
      </c>
      <c r="I67" s="49">
        <v>208</v>
      </c>
      <c r="J67" s="17"/>
      <c r="K67" s="17"/>
      <c r="L67" s="17"/>
      <c r="M67" s="18"/>
    </row>
    <row r="68" spans="1:13" x14ac:dyDescent="0.2">
      <c r="A68" s="7" t="s">
        <v>55</v>
      </c>
      <c r="B68" s="17">
        <v>16</v>
      </c>
      <c r="C68" s="17">
        <v>22</v>
      </c>
      <c r="D68" s="17">
        <v>104</v>
      </c>
      <c r="E68" s="49">
        <v>142</v>
      </c>
      <c r="F68" s="17">
        <v>43</v>
      </c>
      <c r="G68" s="17">
        <v>155</v>
      </c>
      <c r="H68" s="17">
        <v>337</v>
      </c>
      <c r="I68" s="49">
        <v>535</v>
      </c>
      <c r="J68" s="17"/>
      <c r="K68" s="17"/>
      <c r="L68" s="17"/>
      <c r="M68" s="18"/>
    </row>
    <row r="69" spans="1:13" x14ac:dyDescent="0.2">
      <c r="A69" s="7" t="s">
        <v>56</v>
      </c>
      <c r="B69" s="17">
        <v>5</v>
      </c>
      <c r="C69" s="17">
        <v>10</v>
      </c>
      <c r="D69" s="17">
        <v>21</v>
      </c>
      <c r="E69" s="49">
        <v>36</v>
      </c>
      <c r="F69" s="17">
        <v>19</v>
      </c>
      <c r="G69" s="17">
        <v>74</v>
      </c>
      <c r="H69" s="17">
        <v>48</v>
      </c>
      <c r="I69" s="49">
        <v>141</v>
      </c>
      <c r="J69" s="17"/>
      <c r="K69" s="17"/>
      <c r="L69" s="17"/>
      <c r="M69" s="18"/>
    </row>
    <row r="70" spans="1:13" x14ac:dyDescent="0.2">
      <c r="A70" s="7" t="s">
        <v>57</v>
      </c>
      <c r="B70" s="17">
        <v>9</v>
      </c>
      <c r="C70" s="17">
        <v>12</v>
      </c>
      <c r="D70" s="17">
        <v>29</v>
      </c>
      <c r="E70" s="49">
        <v>50</v>
      </c>
      <c r="F70" s="17">
        <v>22</v>
      </c>
      <c r="G70" s="17">
        <v>50</v>
      </c>
      <c r="H70" s="17">
        <v>124</v>
      </c>
      <c r="I70" s="49">
        <v>196</v>
      </c>
      <c r="J70" s="17"/>
      <c r="K70" s="17"/>
      <c r="L70" s="17"/>
      <c r="M70" s="18"/>
    </row>
    <row r="71" spans="1:13" x14ac:dyDescent="0.2">
      <c r="A71" s="7" t="s">
        <v>58</v>
      </c>
      <c r="B71" s="17">
        <v>17</v>
      </c>
      <c r="C71" s="17">
        <v>28</v>
      </c>
      <c r="D71" s="17">
        <v>108</v>
      </c>
      <c r="E71" s="49">
        <v>153</v>
      </c>
      <c r="F71" s="17">
        <v>37</v>
      </c>
      <c r="G71" s="17">
        <v>338</v>
      </c>
      <c r="H71" s="17">
        <v>412</v>
      </c>
      <c r="I71" s="49">
        <v>787</v>
      </c>
      <c r="J71" s="17"/>
      <c r="K71" s="17"/>
      <c r="L71" s="17"/>
      <c r="M71" s="18"/>
    </row>
    <row r="72" spans="1:13" x14ac:dyDescent="0.2">
      <c r="A72" s="7" t="s">
        <v>99</v>
      </c>
      <c r="B72" s="17">
        <v>21</v>
      </c>
      <c r="C72" s="17">
        <v>33</v>
      </c>
      <c r="D72" s="17">
        <v>228</v>
      </c>
      <c r="E72" s="49">
        <v>282</v>
      </c>
      <c r="F72" s="17">
        <v>46</v>
      </c>
      <c r="G72" s="17">
        <v>118</v>
      </c>
      <c r="H72" s="17">
        <v>643</v>
      </c>
      <c r="I72" s="49">
        <v>807</v>
      </c>
      <c r="J72" s="17"/>
      <c r="K72" s="17"/>
      <c r="L72" s="17"/>
      <c r="M72" s="18"/>
    </row>
    <row r="73" spans="1:13" x14ac:dyDescent="0.2">
      <c r="A73" s="7" t="s">
        <v>59</v>
      </c>
      <c r="B73" s="17">
        <v>14</v>
      </c>
      <c r="C73" s="17">
        <v>22</v>
      </c>
      <c r="D73" s="17">
        <v>50</v>
      </c>
      <c r="E73" s="49">
        <v>86</v>
      </c>
      <c r="F73" s="17">
        <v>28</v>
      </c>
      <c r="G73" s="17">
        <v>293</v>
      </c>
      <c r="H73" s="17">
        <v>81</v>
      </c>
      <c r="I73" s="49">
        <v>402</v>
      </c>
      <c r="J73" s="17"/>
      <c r="K73" s="17"/>
      <c r="L73" s="17"/>
      <c r="M73" s="18"/>
    </row>
    <row r="74" spans="1:13" x14ac:dyDescent="0.2">
      <c r="A74" s="7" t="s">
        <v>100</v>
      </c>
      <c r="B74" s="17">
        <v>17</v>
      </c>
      <c r="C74" s="17">
        <v>7</v>
      </c>
      <c r="D74" s="17">
        <v>10</v>
      </c>
      <c r="E74" s="49">
        <v>34</v>
      </c>
      <c r="F74" s="17">
        <v>40</v>
      </c>
      <c r="G74" s="17">
        <v>80</v>
      </c>
      <c r="H74" s="17">
        <v>16</v>
      </c>
      <c r="I74" s="49">
        <v>136</v>
      </c>
      <c r="J74" s="17"/>
      <c r="K74" s="17"/>
      <c r="L74" s="17"/>
      <c r="M74" s="18"/>
    </row>
    <row r="75" spans="1:13" x14ac:dyDescent="0.2">
      <c r="A75" s="6" t="str">
        <f>VLOOKUP("&lt;Zeilentitel_9&gt;",Uebersetzungen!$B$3:$E$103,Uebersetzungen!$B$2+1,FALSE)</f>
        <v>Region Plessur</v>
      </c>
      <c r="B75" s="9"/>
      <c r="C75" s="9"/>
      <c r="D75" s="9"/>
      <c r="E75" s="54"/>
      <c r="F75" s="9"/>
      <c r="G75" s="9"/>
      <c r="H75" s="9"/>
      <c r="I75" s="54"/>
      <c r="J75" s="9"/>
      <c r="K75" s="9"/>
      <c r="L75" s="9"/>
      <c r="M75" s="12"/>
    </row>
    <row r="76" spans="1:13" x14ac:dyDescent="0.2">
      <c r="A76" s="7" t="s">
        <v>67</v>
      </c>
      <c r="B76" s="17">
        <v>51</v>
      </c>
      <c r="C76" s="17">
        <v>383</v>
      </c>
      <c r="D76" s="17">
        <v>3253</v>
      </c>
      <c r="E76" s="49">
        <v>3687</v>
      </c>
      <c r="F76" s="17">
        <v>187</v>
      </c>
      <c r="G76" s="17">
        <v>3933</v>
      </c>
      <c r="H76" s="17">
        <v>28262</v>
      </c>
      <c r="I76" s="49">
        <v>32382</v>
      </c>
      <c r="J76" s="17"/>
      <c r="K76" s="17"/>
      <c r="L76" s="17"/>
      <c r="M76" s="18"/>
    </row>
    <row r="77" spans="1:13" x14ac:dyDescent="0.2">
      <c r="A77" s="7" t="s">
        <v>68</v>
      </c>
      <c r="B77" s="17">
        <v>37</v>
      </c>
      <c r="C77" s="17">
        <v>34</v>
      </c>
      <c r="D77" s="17">
        <v>119</v>
      </c>
      <c r="E77" s="49">
        <v>190</v>
      </c>
      <c r="F77" s="17">
        <v>105</v>
      </c>
      <c r="G77" s="17">
        <v>207</v>
      </c>
      <c r="H77" s="17">
        <v>555</v>
      </c>
      <c r="I77" s="49">
        <v>867</v>
      </c>
      <c r="J77" s="17"/>
      <c r="K77" s="17"/>
      <c r="L77" s="17"/>
      <c r="M77" s="18"/>
    </row>
    <row r="78" spans="1:13" x14ac:dyDescent="0.2">
      <c r="A78" s="7" t="s">
        <v>69</v>
      </c>
      <c r="B78" s="17">
        <v>54</v>
      </c>
      <c r="C78" s="17">
        <v>51</v>
      </c>
      <c r="D78" s="17">
        <v>356</v>
      </c>
      <c r="E78" s="49">
        <v>461</v>
      </c>
      <c r="F78" s="17">
        <v>133</v>
      </c>
      <c r="G78" s="17">
        <v>316</v>
      </c>
      <c r="H78" s="17">
        <v>2468</v>
      </c>
      <c r="I78" s="49">
        <v>2917</v>
      </c>
      <c r="J78" s="17"/>
      <c r="K78" s="17"/>
      <c r="L78" s="17"/>
      <c r="M78" s="18"/>
    </row>
    <row r="79" spans="1:13" x14ac:dyDescent="0.2">
      <c r="A79" s="7" t="s">
        <v>70</v>
      </c>
      <c r="B79" s="17">
        <v>9</v>
      </c>
      <c r="C79" s="17">
        <v>6</v>
      </c>
      <c r="D79" s="17">
        <v>27</v>
      </c>
      <c r="E79" s="49">
        <v>42</v>
      </c>
      <c r="F79" s="17">
        <v>19</v>
      </c>
      <c r="G79" s="17">
        <v>17</v>
      </c>
      <c r="H79" s="17">
        <v>84</v>
      </c>
      <c r="I79" s="49">
        <v>120</v>
      </c>
      <c r="J79" s="17"/>
      <c r="K79" s="17"/>
      <c r="L79" s="17"/>
      <c r="M79" s="18"/>
    </row>
    <row r="80" spans="1:13" x14ac:dyDescent="0.2">
      <c r="A80" s="6" t="str">
        <f>VLOOKUP("&lt;Zeilentitel_10&gt;",Uebersetzungen!$B$3:$E$103,Uebersetzungen!$B$2+1,FALSE)</f>
        <v>Region Prättigau/Davos</v>
      </c>
      <c r="B80" s="9"/>
      <c r="C80" s="9"/>
      <c r="D80" s="9"/>
      <c r="E80" s="54"/>
      <c r="F80" s="9"/>
      <c r="G80" s="9"/>
      <c r="H80" s="9"/>
      <c r="I80" s="54"/>
      <c r="J80" s="9"/>
      <c r="K80" s="9"/>
      <c r="L80" s="9"/>
      <c r="M80" s="12"/>
    </row>
    <row r="81" spans="1:13" x14ac:dyDescent="0.2">
      <c r="A81" s="7" t="s">
        <v>61</v>
      </c>
      <c r="B81" s="17">
        <v>82</v>
      </c>
      <c r="C81" s="17">
        <v>142</v>
      </c>
      <c r="D81" s="17">
        <v>938</v>
      </c>
      <c r="E81" s="49">
        <v>1162</v>
      </c>
      <c r="F81" s="17">
        <v>224</v>
      </c>
      <c r="G81" s="17">
        <v>1056</v>
      </c>
      <c r="H81" s="17">
        <v>7392</v>
      </c>
      <c r="I81" s="49">
        <v>8672</v>
      </c>
      <c r="J81" s="17"/>
      <c r="K81" s="17"/>
      <c r="L81" s="17"/>
      <c r="M81" s="18"/>
    </row>
    <row r="82" spans="1:13" x14ac:dyDescent="0.2">
      <c r="A82" s="7" t="s">
        <v>62</v>
      </c>
      <c r="B82" s="17">
        <v>22</v>
      </c>
      <c r="C82" s="17">
        <v>17</v>
      </c>
      <c r="D82" s="17">
        <v>22</v>
      </c>
      <c r="E82" s="49">
        <v>61</v>
      </c>
      <c r="F82" s="17">
        <v>93</v>
      </c>
      <c r="G82" s="17">
        <v>66</v>
      </c>
      <c r="H82" s="17">
        <v>71</v>
      </c>
      <c r="I82" s="49">
        <v>230</v>
      </c>
      <c r="J82" s="17"/>
      <c r="K82" s="17"/>
      <c r="L82" s="17"/>
      <c r="M82" s="18"/>
    </row>
    <row r="83" spans="1:13" x14ac:dyDescent="0.2">
      <c r="A83" s="7" t="s">
        <v>63</v>
      </c>
      <c r="B83" s="17">
        <v>19</v>
      </c>
      <c r="C83" s="17">
        <v>5</v>
      </c>
      <c r="D83" s="17">
        <v>8</v>
      </c>
      <c r="E83" s="49">
        <v>32</v>
      </c>
      <c r="F83" s="17">
        <v>53</v>
      </c>
      <c r="G83" s="17">
        <v>11</v>
      </c>
      <c r="H83" s="17">
        <v>13</v>
      </c>
      <c r="I83" s="49">
        <v>77</v>
      </c>
      <c r="J83" s="17"/>
      <c r="K83" s="17"/>
      <c r="L83" s="17"/>
      <c r="M83" s="18"/>
    </row>
    <row r="84" spans="1:13" x14ac:dyDescent="0.2">
      <c r="A84" s="7" t="s">
        <v>64</v>
      </c>
      <c r="B84" s="17">
        <v>30</v>
      </c>
      <c r="C84" s="17">
        <v>30</v>
      </c>
      <c r="D84" s="17">
        <v>49</v>
      </c>
      <c r="E84" s="49">
        <v>109</v>
      </c>
      <c r="F84" s="17">
        <v>74</v>
      </c>
      <c r="G84" s="17">
        <v>165</v>
      </c>
      <c r="H84" s="17">
        <v>182</v>
      </c>
      <c r="I84" s="49">
        <v>421</v>
      </c>
      <c r="J84" s="17"/>
      <c r="K84" s="17"/>
      <c r="L84" s="17"/>
      <c r="M84" s="18"/>
    </row>
    <row r="85" spans="1:13" x14ac:dyDescent="0.2">
      <c r="A85" s="7" t="s">
        <v>101</v>
      </c>
      <c r="B85" s="17">
        <v>86</v>
      </c>
      <c r="C85" s="17">
        <v>93</v>
      </c>
      <c r="D85" s="17">
        <v>358</v>
      </c>
      <c r="E85" s="49">
        <v>537</v>
      </c>
      <c r="F85" s="17">
        <v>224</v>
      </c>
      <c r="G85" s="17">
        <v>612</v>
      </c>
      <c r="H85" s="17">
        <v>1726</v>
      </c>
      <c r="I85" s="49">
        <v>2562</v>
      </c>
      <c r="J85" s="17"/>
      <c r="K85" s="17"/>
      <c r="L85" s="17"/>
      <c r="M85" s="18"/>
    </row>
    <row r="86" spans="1:13" x14ac:dyDescent="0.2">
      <c r="A86" s="7" t="s">
        <v>90</v>
      </c>
      <c r="B86" s="17">
        <v>14</v>
      </c>
      <c r="C86" s="17">
        <v>6</v>
      </c>
      <c r="D86" s="17">
        <v>12</v>
      </c>
      <c r="E86" s="49">
        <v>32</v>
      </c>
      <c r="F86" s="17">
        <v>24</v>
      </c>
      <c r="G86" s="17">
        <v>9</v>
      </c>
      <c r="H86" s="17">
        <v>43</v>
      </c>
      <c r="I86" s="49">
        <v>76</v>
      </c>
      <c r="J86" s="17"/>
      <c r="K86" s="17"/>
      <c r="L86" s="17"/>
      <c r="M86" s="18"/>
    </row>
    <row r="87" spans="1:13" x14ac:dyDescent="0.2">
      <c r="A87" s="7" t="s">
        <v>65</v>
      </c>
      <c r="B87" s="17">
        <v>14</v>
      </c>
      <c r="C87" s="17">
        <v>23</v>
      </c>
      <c r="D87" s="17">
        <v>73</v>
      </c>
      <c r="E87" s="49">
        <v>110</v>
      </c>
      <c r="F87" s="17">
        <v>35</v>
      </c>
      <c r="G87" s="17">
        <v>220</v>
      </c>
      <c r="H87" s="17">
        <v>296</v>
      </c>
      <c r="I87" s="49">
        <v>551</v>
      </c>
      <c r="J87" s="17"/>
      <c r="K87" s="17"/>
      <c r="L87" s="17"/>
      <c r="M87" s="18"/>
    </row>
    <row r="88" spans="1:13" x14ac:dyDescent="0.2">
      <c r="A88" s="7" t="s">
        <v>66</v>
      </c>
      <c r="B88" s="17">
        <v>87</v>
      </c>
      <c r="C88" s="17">
        <v>27</v>
      </c>
      <c r="D88" s="17">
        <v>78</v>
      </c>
      <c r="E88" s="49">
        <v>192</v>
      </c>
      <c r="F88" s="17">
        <v>213</v>
      </c>
      <c r="G88" s="17">
        <v>91</v>
      </c>
      <c r="H88" s="17">
        <v>204</v>
      </c>
      <c r="I88" s="49">
        <v>508</v>
      </c>
      <c r="J88" s="17"/>
      <c r="K88" s="17"/>
      <c r="L88" s="17"/>
      <c r="M88" s="18"/>
    </row>
    <row r="89" spans="1:13" x14ac:dyDescent="0.2">
      <c r="A89" s="7" t="s">
        <v>79</v>
      </c>
      <c r="B89" s="17">
        <v>49</v>
      </c>
      <c r="C89" s="17">
        <v>30</v>
      </c>
      <c r="D89" s="17">
        <v>112</v>
      </c>
      <c r="E89" s="49">
        <v>191</v>
      </c>
      <c r="F89" s="17">
        <v>129</v>
      </c>
      <c r="G89" s="17">
        <v>673</v>
      </c>
      <c r="H89" s="17">
        <v>381</v>
      </c>
      <c r="I89" s="49">
        <v>1183</v>
      </c>
      <c r="J89" s="17"/>
      <c r="K89" s="17"/>
      <c r="L89" s="17"/>
      <c r="M89" s="18"/>
    </row>
    <row r="90" spans="1:13" x14ac:dyDescent="0.2">
      <c r="A90" s="7" t="s">
        <v>80</v>
      </c>
      <c r="B90" s="17">
        <v>52</v>
      </c>
      <c r="C90" s="17">
        <v>36</v>
      </c>
      <c r="D90" s="17">
        <v>141</v>
      </c>
      <c r="E90" s="49">
        <v>229</v>
      </c>
      <c r="F90" s="17">
        <v>109</v>
      </c>
      <c r="G90" s="17">
        <v>371</v>
      </c>
      <c r="H90" s="17">
        <v>900</v>
      </c>
      <c r="I90" s="49">
        <v>1380</v>
      </c>
      <c r="J90" s="17"/>
      <c r="K90" s="17"/>
      <c r="L90" s="17"/>
      <c r="M90" s="18"/>
    </row>
    <row r="91" spans="1:13" x14ac:dyDescent="0.2">
      <c r="A91" s="7" t="s">
        <v>81</v>
      </c>
      <c r="B91" s="17">
        <v>37</v>
      </c>
      <c r="C91" s="17">
        <v>19</v>
      </c>
      <c r="D91" s="17">
        <v>45</v>
      </c>
      <c r="E91" s="49">
        <v>101</v>
      </c>
      <c r="F91" s="17">
        <v>103</v>
      </c>
      <c r="G91" s="17">
        <v>224</v>
      </c>
      <c r="H91" s="17">
        <v>221</v>
      </c>
      <c r="I91" s="49">
        <v>548</v>
      </c>
      <c r="J91" s="17"/>
      <c r="K91" s="17"/>
      <c r="L91" s="17"/>
      <c r="M91" s="18"/>
    </row>
    <row r="92" spans="1:13" x14ac:dyDescent="0.2">
      <c r="A92" s="6" t="str">
        <f>VLOOKUP("&lt;Zeilentitel_11&gt;",Uebersetzungen!$B$3:$E$103,Uebersetzungen!$B$2+1,FALSE)</f>
        <v>Region Surselva</v>
      </c>
      <c r="B92" s="9"/>
      <c r="C92" s="9"/>
      <c r="D92" s="9"/>
      <c r="E92" s="54"/>
      <c r="F92" s="9"/>
      <c r="G92" s="9"/>
      <c r="H92" s="9"/>
      <c r="I92" s="54"/>
      <c r="J92" s="9"/>
      <c r="K92" s="9"/>
      <c r="L92" s="9"/>
      <c r="M92" s="12"/>
    </row>
    <row r="93" spans="1:13" x14ac:dyDescent="0.2">
      <c r="A93" s="7" t="s">
        <v>6</v>
      </c>
      <c r="B93" s="17">
        <v>12</v>
      </c>
      <c r="C93" s="17">
        <v>5</v>
      </c>
      <c r="D93" s="17">
        <v>28</v>
      </c>
      <c r="E93" s="49">
        <v>45</v>
      </c>
      <c r="F93" s="17">
        <v>35</v>
      </c>
      <c r="G93" s="17">
        <v>68</v>
      </c>
      <c r="H93" s="17">
        <v>158</v>
      </c>
      <c r="I93" s="49">
        <v>261</v>
      </c>
      <c r="J93" s="17"/>
      <c r="K93" s="17"/>
      <c r="L93" s="17"/>
      <c r="M93" s="18"/>
    </row>
    <row r="94" spans="1:13" x14ac:dyDescent="0.2">
      <c r="A94" s="7" t="s">
        <v>7</v>
      </c>
      <c r="B94" s="17">
        <v>11</v>
      </c>
      <c r="C94" s="17">
        <v>24</v>
      </c>
      <c r="D94" s="17">
        <v>142</v>
      </c>
      <c r="E94" s="49">
        <v>177</v>
      </c>
      <c r="F94" s="17">
        <v>27</v>
      </c>
      <c r="G94" s="17">
        <v>110</v>
      </c>
      <c r="H94" s="17">
        <v>1187</v>
      </c>
      <c r="I94" s="49">
        <v>1324</v>
      </c>
      <c r="J94" s="17"/>
      <c r="K94" s="17"/>
      <c r="L94" s="17"/>
      <c r="M94" s="18"/>
    </row>
    <row r="95" spans="1:13" x14ac:dyDescent="0.2">
      <c r="A95" s="7" t="s">
        <v>8</v>
      </c>
      <c r="B95" s="17">
        <v>5</v>
      </c>
      <c r="C95" s="17">
        <v>4</v>
      </c>
      <c r="D95" s="17">
        <v>29</v>
      </c>
      <c r="E95" s="49">
        <v>38</v>
      </c>
      <c r="F95" s="17">
        <v>14</v>
      </c>
      <c r="G95" s="17">
        <v>18</v>
      </c>
      <c r="H95" s="17">
        <v>76</v>
      </c>
      <c r="I95" s="49">
        <v>108</v>
      </c>
      <c r="J95" s="17"/>
      <c r="K95" s="17"/>
      <c r="L95" s="17"/>
      <c r="M95" s="18"/>
    </row>
    <row r="96" spans="1:13" x14ac:dyDescent="0.2">
      <c r="A96" s="7" t="s">
        <v>9</v>
      </c>
      <c r="B96" s="17">
        <v>8</v>
      </c>
      <c r="C96" s="17">
        <v>15</v>
      </c>
      <c r="D96" s="17">
        <v>38</v>
      </c>
      <c r="E96" s="49">
        <v>61</v>
      </c>
      <c r="F96" s="17">
        <v>19</v>
      </c>
      <c r="G96" s="17">
        <v>71</v>
      </c>
      <c r="H96" s="17">
        <v>115</v>
      </c>
      <c r="I96" s="49">
        <v>205</v>
      </c>
      <c r="J96" s="17"/>
      <c r="K96" s="17"/>
      <c r="L96" s="17"/>
      <c r="M96" s="18"/>
    </row>
    <row r="97" spans="1:13" x14ac:dyDescent="0.2">
      <c r="A97" s="7" t="s">
        <v>10</v>
      </c>
      <c r="B97" s="17">
        <v>31</v>
      </c>
      <c r="C97" s="17">
        <v>19</v>
      </c>
      <c r="D97" s="17">
        <v>70</v>
      </c>
      <c r="E97" s="49">
        <v>120</v>
      </c>
      <c r="F97" s="17">
        <v>91</v>
      </c>
      <c r="G97" s="17">
        <v>170</v>
      </c>
      <c r="H97" s="17">
        <v>399</v>
      </c>
      <c r="I97" s="49">
        <v>660</v>
      </c>
      <c r="J97" s="17"/>
      <c r="K97" s="17"/>
      <c r="L97" s="17"/>
      <c r="M97" s="18"/>
    </row>
    <row r="98" spans="1:13" x14ac:dyDescent="0.2">
      <c r="A98" s="7" t="s">
        <v>11</v>
      </c>
      <c r="B98" s="17">
        <v>127</v>
      </c>
      <c r="C98" s="17">
        <v>45</v>
      </c>
      <c r="D98" s="17">
        <v>119</v>
      </c>
      <c r="E98" s="49">
        <v>291</v>
      </c>
      <c r="F98" s="17">
        <v>298</v>
      </c>
      <c r="G98" s="17">
        <v>205</v>
      </c>
      <c r="H98" s="17">
        <v>433</v>
      </c>
      <c r="I98" s="49">
        <v>936</v>
      </c>
      <c r="J98" s="17"/>
      <c r="K98" s="17"/>
      <c r="L98" s="17"/>
      <c r="M98" s="18"/>
    </row>
    <row r="99" spans="1:13" x14ac:dyDescent="0.2">
      <c r="A99" s="7" t="s">
        <v>12</v>
      </c>
      <c r="B99" s="17">
        <v>92</v>
      </c>
      <c r="C99" s="17">
        <v>72</v>
      </c>
      <c r="D99" s="17">
        <v>369</v>
      </c>
      <c r="E99" s="49">
        <v>533</v>
      </c>
      <c r="F99" s="17">
        <v>230</v>
      </c>
      <c r="G99" s="17">
        <v>635</v>
      </c>
      <c r="H99" s="17">
        <v>2388</v>
      </c>
      <c r="I99" s="49">
        <v>3253</v>
      </c>
      <c r="J99" s="17"/>
      <c r="K99" s="17"/>
      <c r="L99" s="17"/>
      <c r="M99" s="18"/>
    </row>
    <row r="100" spans="1:13" x14ac:dyDescent="0.2">
      <c r="A100" s="7" t="s">
        <v>23</v>
      </c>
      <c r="B100" s="17">
        <v>84</v>
      </c>
      <c r="C100" s="17">
        <v>17</v>
      </c>
      <c r="D100" s="17">
        <v>63</v>
      </c>
      <c r="E100" s="49">
        <v>164</v>
      </c>
      <c r="F100" s="17">
        <v>210</v>
      </c>
      <c r="G100" s="17">
        <v>64</v>
      </c>
      <c r="H100" s="17">
        <v>151</v>
      </c>
      <c r="I100" s="49">
        <v>425</v>
      </c>
      <c r="J100" s="17"/>
      <c r="K100" s="17"/>
      <c r="L100" s="17"/>
      <c r="M100" s="18"/>
    </row>
    <row r="101" spans="1:13" x14ac:dyDescent="0.2">
      <c r="A101" s="7" t="s">
        <v>82</v>
      </c>
      <c r="B101" s="17">
        <v>56</v>
      </c>
      <c r="C101" s="17">
        <v>27</v>
      </c>
      <c r="D101" s="17">
        <v>106</v>
      </c>
      <c r="E101" s="49">
        <v>189</v>
      </c>
      <c r="F101" s="17">
        <v>150</v>
      </c>
      <c r="G101" s="17">
        <v>156</v>
      </c>
      <c r="H101" s="17">
        <v>414</v>
      </c>
      <c r="I101" s="49">
        <v>720</v>
      </c>
      <c r="J101" s="17"/>
      <c r="K101" s="17"/>
      <c r="L101" s="17"/>
      <c r="M101" s="18"/>
    </row>
    <row r="102" spans="1:13" x14ac:dyDescent="0.2">
      <c r="A102" s="7" t="s">
        <v>83</v>
      </c>
      <c r="B102" s="17">
        <v>35</v>
      </c>
      <c r="C102" s="17">
        <v>32</v>
      </c>
      <c r="D102" s="17">
        <v>133</v>
      </c>
      <c r="E102" s="49">
        <v>200</v>
      </c>
      <c r="F102" s="17">
        <v>98</v>
      </c>
      <c r="G102" s="17">
        <v>344</v>
      </c>
      <c r="H102" s="17">
        <v>735</v>
      </c>
      <c r="I102" s="49">
        <v>1177</v>
      </c>
      <c r="J102" s="17"/>
      <c r="K102" s="17"/>
      <c r="L102" s="17"/>
      <c r="M102" s="18"/>
    </row>
    <row r="103" spans="1:13" x14ac:dyDescent="0.2">
      <c r="A103" s="7" t="s">
        <v>84</v>
      </c>
      <c r="B103" s="17">
        <v>24</v>
      </c>
      <c r="C103" s="17">
        <v>9</v>
      </c>
      <c r="D103" s="17">
        <v>23</v>
      </c>
      <c r="E103" s="49">
        <v>56</v>
      </c>
      <c r="F103" s="17">
        <v>54</v>
      </c>
      <c r="G103" s="17">
        <v>20</v>
      </c>
      <c r="H103" s="17">
        <v>70</v>
      </c>
      <c r="I103" s="49">
        <v>144</v>
      </c>
      <c r="J103" s="17"/>
      <c r="K103" s="17"/>
      <c r="L103" s="17"/>
      <c r="M103" s="18"/>
    </row>
    <row r="104" spans="1:13" x14ac:dyDescent="0.2">
      <c r="A104" s="7" t="s">
        <v>85</v>
      </c>
      <c r="B104" s="17">
        <v>39</v>
      </c>
      <c r="C104" s="17">
        <v>17</v>
      </c>
      <c r="D104" s="17">
        <v>53</v>
      </c>
      <c r="E104" s="49">
        <v>109</v>
      </c>
      <c r="F104" s="17">
        <v>104</v>
      </c>
      <c r="G104" s="17">
        <v>148</v>
      </c>
      <c r="H104" s="17">
        <v>210</v>
      </c>
      <c r="I104" s="49">
        <v>462</v>
      </c>
      <c r="J104" s="17"/>
      <c r="K104" s="17"/>
      <c r="L104" s="17"/>
      <c r="M104" s="18"/>
    </row>
    <row r="105" spans="1:13" x14ac:dyDescent="0.2">
      <c r="A105" s="7" t="s">
        <v>86</v>
      </c>
      <c r="B105" s="17">
        <v>19</v>
      </c>
      <c r="C105" s="17">
        <v>27</v>
      </c>
      <c r="D105" s="17">
        <v>111</v>
      </c>
      <c r="E105" s="49">
        <v>157</v>
      </c>
      <c r="F105" s="17">
        <v>42</v>
      </c>
      <c r="G105" s="17">
        <v>286</v>
      </c>
      <c r="H105" s="17">
        <v>510</v>
      </c>
      <c r="I105" s="49">
        <v>838</v>
      </c>
      <c r="J105" s="17"/>
      <c r="K105" s="17"/>
      <c r="L105" s="17"/>
      <c r="M105" s="18"/>
    </row>
    <row r="106" spans="1:13" x14ac:dyDescent="0.2">
      <c r="A106" s="7" t="s">
        <v>87</v>
      </c>
      <c r="B106" s="17">
        <v>26</v>
      </c>
      <c r="C106" s="17">
        <v>30</v>
      </c>
      <c r="D106" s="17">
        <v>73</v>
      </c>
      <c r="E106" s="49">
        <v>129</v>
      </c>
      <c r="F106" s="17">
        <v>69</v>
      </c>
      <c r="G106" s="17">
        <v>139</v>
      </c>
      <c r="H106" s="17">
        <v>371</v>
      </c>
      <c r="I106" s="49">
        <v>579</v>
      </c>
      <c r="J106" s="17"/>
      <c r="K106" s="17"/>
      <c r="L106" s="17"/>
      <c r="M106" s="18"/>
    </row>
    <row r="107" spans="1:13" x14ac:dyDescent="0.2">
      <c r="A107" s="7" t="s">
        <v>91</v>
      </c>
      <c r="B107" s="17">
        <v>48</v>
      </c>
      <c r="C107" s="17">
        <v>17</v>
      </c>
      <c r="D107" s="17">
        <v>94</v>
      </c>
      <c r="E107" s="49">
        <v>159</v>
      </c>
      <c r="F107" s="17">
        <v>105</v>
      </c>
      <c r="G107" s="17">
        <v>132</v>
      </c>
      <c r="H107" s="17">
        <v>435</v>
      </c>
      <c r="I107" s="49">
        <v>672</v>
      </c>
      <c r="J107" s="17"/>
      <c r="K107" s="17"/>
      <c r="L107" s="17"/>
      <c r="M107" s="18"/>
    </row>
    <row r="108" spans="1:13" x14ac:dyDescent="0.2">
      <c r="A108" s="6" t="str">
        <f>VLOOKUP("&lt;Zeilentitel_12&gt;",Uebersetzungen!$B$3:$E$103,Uebersetzungen!$B$2+1,FALSE)</f>
        <v>Region Viamala</v>
      </c>
      <c r="B108" s="9"/>
      <c r="C108" s="9"/>
      <c r="D108" s="9"/>
      <c r="E108" s="54"/>
      <c r="F108" s="9"/>
      <c r="G108" s="9"/>
      <c r="H108" s="9"/>
      <c r="I108" s="54"/>
      <c r="J108" s="9"/>
      <c r="K108" s="9"/>
      <c r="L108" s="9"/>
      <c r="M108" s="12"/>
    </row>
    <row r="109" spans="1:13" x14ac:dyDescent="0.2">
      <c r="A109" s="7" t="s">
        <v>13</v>
      </c>
      <c r="B109" s="17">
        <v>4</v>
      </c>
      <c r="C109" s="17" t="s">
        <v>206</v>
      </c>
      <c r="D109" s="17">
        <v>25</v>
      </c>
      <c r="E109" s="49">
        <v>30</v>
      </c>
      <c r="F109" s="17">
        <v>12</v>
      </c>
      <c r="G109" s="17" t="s">
        <v>206</v>
      </c>
      <c r="H109" s="17">
        <v>144</v>
      </c>
      <c r="I109" s="49">
        <v>157</v>
      </c>
      <c r="J109" s="17"/>
      <c r="K109" s="17"/>
      <c r="L109" s="17"/>
      <c r="M109" s="18"/>
    </row>
    <row r="110" spans="1:13" x14ac:dyDescent="0.2">
      <c r="A110" s="7" t="s">
        <v>14</v>
      </c>
      <c r="B110" s="17" t="s">
        <v>206</v>
      </c>
      <c r="C110" s="17">
        <v>8</v>
      </c>
      <c r="D110" s="17">
        <v>16</v>
      </c>
      <c r="E110" s="49">
        <v>27</v>
      </c>
      <c r="F110" s="17" t="s">
        <v>206</v>
      </c>
      <c r="G110" s="17">
        <v>26</v>
      </c>
      <c r="H110" s="17">
        <v>382</v>
      </c>
      <c r="I110" s="49">
        <v>416</v>
      </c>
      <c r="J110" s="17"/>
      <c r="K110" s="17"/>
      <c r="L110" s="17"/>
      <c r="M110" s="18"/>
    </row>
    <row r="111" spans="1:13" x14ac:dyDescent="0.2">
      <c r="A111" s="7" t="s">
        <v>15</v>
      </c>
      <c r="B111" s="17">
        <v>14</v>
      </c>
      <c r="C111" s="17">
        <v>9</v>
      </c>
      <c r="D111" s="17">
        <v>36</v>
      </c>
      <c r="E111" s="49">
        <v>59</v>
      </c>
      <c r="F111" s="17">
        <v>30</v>
      </c>
      <c r="G111" s="17">
        <v>40</v>
      </c>
      <c r="H111" s="17">
        <v>315</v>
      </c>
      <c r="I111" s="49">
        <v>385</v>
      </c>
      <c r="J111" s="17"/>
      <c r="K111" s="17"/>
      <c r="L111" s="17"/>
      <c r="M111" s="18"/>
    </row>
    <row r="112" spans="1:13" x14ac:dyDescent="0.2">
      <c r="A112" s="7" t="s">
        <v>16</v>
      </c>
      <c r="B112" s="17">
        <v>7</v>
      </c>
      <c r="C112" s="17">
        <v>20</v>
      </c>
      <c r="D112" s="17">
        <v>42</v>
      </c>
      <c r="E112" s="49">
        <v>69</v>
      </c>
      <c r="F112" s="17">
        <v>19</v>
      </c>
      <c r="G112" s="17">
        <v>156</v>
      </c>
      <c r="H112" s="17">
        <v>103</v>
      </c>
      <c r="I112" s="49">
        <v>278</v>
      </c>
      <c r="J112" s="17"/>
      <c r="K112" s="17"/>
      <c r="L112" s="17"/>
      <c r="M112" s="18"/>
    </row>
    <row r="113" spans="1:13" x14ac:dyDescent="0.2">
      <c r="A113" s="7" t="s">
        <v>17</v>
      </c>
      <c r="B113" s="17">
        <v>47</v>
      </c>
      <c r="C113" s="17">
        <v>39</v>
      </c>
      <c r="D113" s="17">
        <v>84</v>
      </c>
      <c r="E113" s="49">
        <v>170</v>
      </c>
      <c r="F113" s="17">
        <v>135</v>
      </c>
      <c r="G113" s="17">
        <v>254</v>
      </c>
      <c r="H113" s="17">
        <v>691</v>
      </c>
      <c r="I113" s="49">
        <v>1080</v>
      </c>
      <c r="J113" s="17"/>
      <c r="K113" s="17"/>
      <c r="L113" s="17"/>
      <c r="M113" s="18"/>
    </row>
    <row r="114" spans="1:13" x14ac:dyDescent="0.2">
      <c r="A114" s="7" t="s">
        <v>18</v>
      </c>
      <c r="B114" s="17">
        <v>14</v>
      </c>
      <c r="C114" s="17" t="s">
        <v>206</v>
      </c>
      <c r="D114" s="17">
        <v>15</v>
      </c>
      <c r="E114" s="49">
        <v>32</v>
      </c>
      <c r="F114" s="17">
        <v>37</v>
      </c>
      <c r="G114" s="17" t="s">
        <v>206</v>
      </c>
      <c r="H114" s="17">
        <v>26</v>
      </c>
      <c r="I114" s="49">
        <v>67</v>
      </c>
      <c r="J114" s="17"/>
      <c r="K114" s="17"/>
      <c r="L114" s="17"/>
      <c r="M114" s="18"/>
    </row>
    <row r="115" spans="1:13" x14ac:dyDescent="0.2">
      <c r="A115" s="7" t="s">
        <v>19</v>
      </c>
      <c r="B115" s="17">
        <v>10</v>
      </c>
      <c r="C115" s="17" t="s">
        <v>206</v>
      </c>
      <c r="D115" s="17">
        <v>26</v>
      </c>
      <c r="E115" s="49">
        <v>37</v>
      </c>
      <c r="F115" s="17">
        <v>27</v>
      </c>
      <c r="G115" s="17" t="s">
        <v>206</v>
      </c>
      <c r="H115" s="17">
        <v>52</v>
      </c>
      <c r="I115" s="49">
        <v>80</v>
      </c>
      <c r="J115" s="17"/>
      <c r="K115" s="17"/>
      <c r="L115" s="17"/>
      <c r="M115" s="18"/>
    </row>
    <row r="116" spans="1:13" x14ac:dyDescent="0.2">
      <c r="A116" s="7" t="s">
        <v>20</v>
      </c>
      <c r="B116" s="17">
        <v>10</v>
      </c>
      <c r="C116" s="17">
        <v>40</v>
      </c>
      <c r="D116" s="17">
        <v>265</v>
      </c>
      <c r="E116" s="49">
        <v>315</v>
      </c>
      <c r="F116" s="17">
        <v>29</v>
      </c>
      <c r="G116" s="17">
        <v>566</v>
      </c>
      <c r="H116" s="17">
        <v>1651</v>
      </c>
      <c r="I116" s="49">
        <v>2246</v>
      </c>
      <c r="J116" s="17"/>
      <c r="K116" s="17"/>
      <c r="L116" s="17"/>
      <c r="M116" s="18"/>
    </row>
    <row r="117" spans="1:13" x14ac:dyDescent="0.2">
      <c r="A117" s="7" t="s">
        <v>21</v>
      </c>
      <c r="B117" s="17">
        <v>21</v>
      </c>
      <c r="C117" s="17" t="s">
        <v>206</v>
      </c>
      <c r="D117" s="17">
        <v>11</v>
      </c>
      <c r="E117" s="49">
        <v>34</v>
      </c>
      <c r="F117" s="17">
        <v>49</v>
      </c>
      <c r="G117" s="17" t="s">
        <v>206</v>
      </c>
      <c r="H117" s="17">
        <v>30</v>
      </c>
      <c r="I117" s="49">
        <v>81</v>
      </c>
      <c r="J117" s="17"/>
      <c r="K117" s="17"/>
      <c r="L117" s="17"/>
      <c r="M117" s="18"/>
    </row>
    <row r="118" spans="1:13" x14ac:dyDescent="0.2">
      <c r="A118" s="7" t="s">
        <v>22</v>
      </c>
      <c r="B118" s="17">
        <v>9</v>
      </c>
      <c r="C118" s="17">
        <v>0</v>
      </c>
      <c r="D118" s="17">
        <v>8</v>
      </c>
      <c r="E118" s="49">
        <v>17</v>
      </c>
      <c r="F118" s="17">
        <v>25</v>
      </c>
      <c r="G118" s="17">
        <v>0</v>
      </c>
      <c r="H118" s="17">
        <v>38</v>
      </c>
      <c r="I118" s="49">
        <v>63</v>
      </c>
      <c r="J118" s="17"/>
      <c r="K118" s="17"/>
      <c r="L118" s="17"/>
      <c r="M118" s="18"/>
    </row>
    <row r="119" spans="1:13" x14ac:dyDescent="0.2">
      <c r="A119" s="7" t="s">
        <v>24</v>
      </c>
      <c r="B119" s="17">
        <v>54</v>
      </c>
      <c r="C119" s="17">
        <v>25</v>
      </c>
      <c r="D119" s="17">
        <v>118</v>
      </c>
      <c r="E119" s="49">
        <v>197</v>
      </c>
      <c r="F119" s="17">
        <v>135</v>
      </c>
      <c r="G119" s="17">
        <v>43</v>
      </c>
      <c r="H119" s="17">
        <v>249</v>
      </c>
      <c r="I119" s="49">
        <v>427</v>
      </c>
      <c r="J119" s="17"/>
      <c r="K119" s="17"/>
      <c r="L119" s="17"/>
      <c r="M119" s="18"/>
    </row>
    <row r="120" spans="1:13" x14ac:dyDescent="0.2">
      <c r="A120" s="7" t="s">
        <v>25</v>
      </c>
      <c r="B120" s="17">
        <v>15</v>
      </c>
      <c r="C120" s="17" t="s">
        <v>206</v>
      </c>
      <c r="D120" s="17">
        <v>16</v>
      </c>
      <c r="E120" s="49">
        <v>33</v>
      </c>
      <c r="F120" s="17">
        <v>46</v>
      </c>
      <c r="G120" s="17" t="s">
        <v>206</v>
      </c>
      <c r="H120" s="17">
        <v>46</v>
      </c>
      <c r="I120" s="49">
        <v>106</v>
      </c>
      <c r="J120" s="17"/>
      <c r="K120" s="17"/>
      <c r="L120" s="17"/>
      <c r="M120" s="18"/>
    </row>
    <row r="121" spans="1:13" x14ac:dyDescent="0.2">
      <c r="A121" s="7" t="s">
        <v>26</v>
      </c>
      <c r="B121" s="17">
        <v>8</v>
      </c>
      <c r="C121" s="17" t="s">
        <v>206</v>
      </c>
      <c r="D121" s="17">
        <v>8</v>
      </c>
      <c r="E121" s="49">
        <v>19</v>
      </c>
      <c r="F121" s="17">
        <v>29</v>
      </c>
      <c r="G121" s="17" t="s">
        <v>206</v>
      </c>
      <c r="H121" s="17">
        <v>17</v>
      </c>
      <c r="I121" s="49">
        <v>55</v>
      </c>
      <c r="J121" s="17"/>
      <c r="K121" s="17"/>
      <c r="L121" s="17"/>
      <c r="M121" s="18"/>
    </row>
    <row r="122" spans="1:13" x14ac:dyDescent="0.2">
      <c r="A122" s="7" t="s">
        <v>27</v>
      </c>
      <c r="B122" s="17">
        <v>14</v>
      </c>
      <c r="C122" s="17">
        <v>21</v>
      </c>
      <c r="D122" s="17">
        <v>68</v>
      </c>
      <c r="E122" s="49">
        <v>103</v>
      </c>
      <c r="F122" s="17">
        <v>44</v>
      </c>
      <c r="G122" s="17">
        <v>106</v>
      </c>
      <c r="H122" s="17">
        <v>336</v>
      </c>
      <c r="I122" s="49">
        <v>486</v>
      </c>
      <c r="J122" s="17"/>
      <c r="K122" s="17"/>
      <c r="L122" s="17"/>
      <c r="M122" s="18"/>
    </row>
    <row r="123" spans="1:13" x14ac:dyDescent="0.2">
      <c r="A123" s="7" t="s">
        <v>28</v>
      </c>
      <c r="B123" s="17" t="s">
        <v>206</v>
      </c>
      <c r="C123" s="17" t="s">
        <v>206</v>
      </c>
      <c r="D123" s="17">
        <v>11</v>
      </c>
      <c r="E123" s="49">
        <v>14</v>
      </c>
      <c r="F123" s="17" t="s">
        <v>206</v>
      </c>
      <c r="G123" s="17" t="s">
        <v>206</v>
      </c>
      <c r="H123" s="17">
        <v>37</v>
      </c>
      <c r="I123" s="49">
        <v>42</v>
      </c>
      <c r="J123" s="17"/>
      <c r="K123" s="17"/>
      <c r="L123" s="17"/>
      <c r="M123" s="18"/>
    </row>
    <row r="124" spans="1:13" x14ac:dyDescent="0.2">
      <c r="A124" s="7" t="s">
        <v>29</v>
      </c>
      <c r="B124" s="17">
        <v>11</v>
      </c>
      <c r="C124" s="17">
        <v>11</v>
      </c>
      <c r="D124" s="17">
        <v>31</v>
      </c>
      <c r="E124" s="49">
        <v>53</v>
      </c>
      <c r="F124" s="17">
        <v>33</v>
      </c>
      <c r="G124" s="17">
        <v>122</v>
      </c>
      <c r="H124" s="17">
        <v>68</v>
      </c>
      <c r="I124" s="49">
        <v>223</v>
      </c>
      <c r="J124" s="17"/>
      <c r="K124" s="17"/>
      <c r="L124" s="17"/>
      <c r="M124" s="18"/>
    </row>
    <row r="125" spans="1:13" x14ac:dyDescent="0.2">
      <c r="A125" s="7" t="s">
        <v>30</v>
      </c>
      <c r="B125" s="17" t="s">
        <v>206</v>
      </c>
      <c r="C125" s="17" t="s">
        <v>206</v>
      </c>
      <c r="D125" s="17">
        <v>4</v>
      </c>
      <c r="E125" s="49">
        <v>8</v>
      </c>
      <c r="F125" s="17" t="s">
        <v>206</v>
      </c>
      <c r="G125" s="17" t="s">
        <v>206</v>
      </c>
      <c r="H125" s="17">
        <v>7</v>
      </c>
      <c r="I125" s="49">
        <v>29</v>
      </c>
      <c r="J125" s="17"/>
      <c r="K125" s="17"/>
      <c r="L125" s="17"/>
      <c r="M125" s="18"/>
    </row>
    <row r="126" spans="1:13" x14ac:dyDescent="0.2">
      <c r="A126" s="7" t="s">
        <v>93</v>
      </c>
      <c r="B126" s="17">
        <v>45</v>
      </c>
      <c r="C126" s="17">
        <v>16</v>
      </c>
      <c r="D126" s="17">
        <v>44</v>
      </c>
      <c r="E126" s="49">
        <v>105</v>
      </c>
      <c r="F126" s="17">
        <v>109</v>
      </c>
      <c r="G126" s="17">
        <v>44</v>
      </c>
      <c r="H126" s="17">
        <v>200</v>
      </c>
      <c r="I126" s="49">
        <v>353</v>
      </c>
      <c r="J126" s="17"/>
      <c r="K126" s="17"/>
      <c r="L126" s="17"/>
      <c r="M126" s="18"/>
    </row>
    <row r="127" spans="1:13" x14ac:dyDescent="0.2">
      <c r="A127" s="7" t="s">
        <v>102</v>
      </c>
      <c r="B127" s="17">
        <v>35</v>
      </c>
      <c r="C127" s="17">
        <v>0</v>
      </c>
      <c r="D127" s="17">
        <v>24</v>
      </c>
      <c r="E127" s="49">
        <v>59</v>
      </c>
      <c r="F127" s="17">
        <v>108</v>
      </c>
      <c r="G127" s="17">
        <v>0</v>
      </c>
      <c r="H127" s="17">
        <v>92</v>
      </c>
      <c r="I127" s="49">
        <v>200</v>
      </c>
      <c r="J127" s="17"/>
      <c r="K127" s="17"/>
      <c r="L127" s="17"/>
      <c r="M127" s="18"/>
    </row>
    <row r="128" spans="1:13" ht="13.5" thickBot="1" x14ac:dyDescent="0.25">
      <c r="A128" s="16"/>
      <c r="B128" s="60"/>
      <c r="C128" s="55"/>
      <c r="D128" s="55"/>
      <c r="E128" s="56"/>
      <c r="F128" s="55"/>
      <c r="G128" s="55"/>
      <c r="H128" s="55"/>
      <c r="I128" s="56"/>
      <c r="J128" s="55"/>
      <c r="K128" s="55"/>
      <c r="L128" s="55"/>
      <c r="M128" s="69"/>
    </row>
    <row r="130" spans="1:1" x14ac:dyDescent="0.2">
      <c r="A130" s="10" t="str">
        <f>VLOOKUP("&lt;Legende_1&gt;",Uebersetzungen!$B$3:$E$352,Uebersetzungen!$B$2+1,FALSE)</f>
        <v>* aus Datenschutzgründen nicht einzeln ausgewiesen</v>
      </c>
    </row>
    <row r="132" spans="1:1" x14ac:dyDescent="0.2">
      <c r="A132" s="5" t="str">
        <f>VLOOKUP("&lt;Quelle_1&gt;",Uebersetzungen!$B$3:$E$56,Uebersetzungen!$B$2+1,FALSE)</f>
        <v>Quelle: BFS (STATENT)</v>
      </c>
    </row>
    <row r="133" spans="1:1" x14ac:dyDescent="0.2">
      <c r="A133" s="10" t="str">
        <f>VLOOKUP("&lt;Aktualisierung&gt;",Uebersetzungen!$B$3:$E$56,Uebersetzungen!$B$2+1,FALSE)</f>
        <v>Letztmals aktualisiert am: 21.08.2024</v>
      </c>
    </row>
  </sheetData>
  <sheetProtection sheet="1" objects="1" scenarios="1"/>
  <mergeCells count="5">
    <mergeCell ref="A7:E7"/>
    <mergeCell ref="A9:J9"/>
    <mergeCell ref="B12:E12"/>
    <mergeCell ref="F12:I12"/>
    <mergeCell ref="J12:M12"/>
  </mergeCells>
  <pageMargins left="0.7" right="0.7" top="0.78740157499999996" bottom="0.78740157499999996" header="0.3" footer="0.3"/>
  <pageSetup paperSize="9" scale="35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4817" r:id="rId4" name="Option Button 1">
              <controlPr defaultSize="0" autoFill="0" autoLine="0" autoPict="0">
                <anchor moveWithCells="1">
                  <from>
                    <xdr:col>4</xdr:col>
                    <xdr:colOff>990600</xdr:colOff>
                    <xdr:row>1</xdr:row>
                    <xdr:rowOff>114300</xdr:rowOff>
                  </from>
                  <to>
                    <xdr:col>5</xdr:col>
                    <xdr:colOff>904875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18" r:id="rId5" name="Option Button 2">
              <controlPr defaultSize="0" autoFill="0" autoLine="0" autoPict="0">
                <anchor moveWithCells="1">
                  <from>
                    <xdr:col>4</xdr:col>
                    <xdr:colOff>990600</xdr:colOff>
                    <xdr:row>2</xdr:row>
                    <xdr:rowOff>104775</xdr:rowOff>
                  </from>
                  <to>
                    <xdr:col>6</xdr:col>
                    <xdr:colOff>142875</xdr:colOff>
                    <xdr:row>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19" r:id="rId6" name="Option Button 3">
              <controlPr defaultSize="0" autoFill="0" autoLine="0" autoPict="0">
                <anchor moveWithCells="1">
                  <from>
                    <xdr:col>4</xdr:col>
                    <xdr:colOff>990600</xdr:colOff>
                    <xdr:row>3</xdr:row>
                    <xdr:rowOff>66675</xdr:rowOff>
                  </from>
                  <to>
                    <xdr:col>5</xdr:col>
                    <xdr:colOff>904875</xdr:colOff>
                    <xdr:row>4</xdr:row>
                    <xdr:rowOff>95250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M133"/>
  <sheetViews>
    <sheetView zoomScaleNormal="100" workbookViewId="0"/>
  </sheetViews>
  <sheetFormatPr baseColWidth="10" defaultRowHeight="12.75" x14ac:dyDescent="0.2"/>
  <cols>
    <col min="1" max="1" width="35.7109375" style="10" customWidth="1"/>
    <col min="2" max="11" width="16.7109375" style="10" customWidth="1"/>
    <col min="12" max="12" width="16.7109375" style="22" customWidth="1"/>
    <col min="13" max="13" width="16.7109375" style="10" customWidth="1"/>
    <col min="14" max="16384" width="11.42578125" style="10"/>
  </cols>
  <sheetData>
    <row r="1" spans="1:13" s="1" customFormat="1" x14ac:dyDescent="0.2">
      <c r="L1" s="2"/>
    </row>
    <row r="2" spans="1:13" s="1" customFormat="1" ht="15.75" x14ac:dyDescent="0.25">
      <c r="B2" s="13"/>
      <c r="C2" s="13"/>
      <c r="D2" s="14"/>
      <c r="E2" s="14"/>
      <c r="F2" s="14"/>
      <c r="G2" s="14"/>
      <c r="H2" s="14"/>
      <c r="I2" s="14"/>
      <c r="J2" s="14"/>
      <c r="K2" s="14"/>
      <c r="L2" s="20"/>
    </row>
    <row r="3" spans="1:13" s="1" customFormat="1" ht="15.75" x14ac:dyDescent="0.25">
      <c r="B3" s="13"/>
      <c r="C3" s="13"/>
      <c r="D3" s="14"/>
      <c r="E3" s="14"/>
      <c r="F3" s="14"/>
      <c r="G3" s="14"/>
      <c r="H3" s="14"/>
      <c r="I3" s="14"/>
      <c r="J3" s="14"/>
      <c r="K3" s="14"/>
      <c r="L3" s="20"/>
    </row>
    <row r="4" spans="1:13" s="1" customFormat="1" ht="15.75" x14ac:dyDescent="0.25">
      <c r="B4" s="13"/>
      <c r="C4" s="13"/>
      <c r="D4" s="14"/>
      <c r="E4" s="14"/>
      <c r="F4" s="14"/>
      <c r="G4" s="14"/>
      <c r="H4" s="14"/>
      <c r="I4" s="14"/>
      <c r="J4" s="14"/>
      <c r="K4" s="14"/>
      <c r="L4" s="20"/>
    </row>
    <row r="5" spans="1:13" s="2" customFormat="1" x14ac:dyDescent="0.2"/>
    <row r="6" spans="1:13" s="1" customFormat="1" ht="6" customHeight="1" x14ac:dyDescent="0.2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</row>
    <row r="7" spans="1:13" s="2" customFormat="1" ht="15.75" customHeight="1" x14ac:dyDescent="0.2">
      <c r="A7" s="73" t="str">
        <f>VLOOKUP("&lt;Fachbereich&gt;",Uebersetzungen!$B$3:$E$103,Uebersetzungen!$B$2+1,FALSE)</f>
        <v>Daten &amp; Statistik</v>
      </c>
      <c r="B7" s="73"/>
      <c r="C7" s="73"/>
      <c r="D7" s="73"/>
      <c r="E7" s="73"/>
      <c r="F7" s="3"/>
      <c r="G7" s="3"/>
      <c r="H7" s="3"/>
      <c r="I7" s="3"/>
      <c r="J7" s="3"/>
      <c r="K7" s="3"/>
      <c r="L7" s="3"/>
    </row>
    <row r="8" spans="1:13" s="2" customFormat="1" ht="15.75" customHeight="1" x14ac:dyDescent="0.2">
      <c r="B8" s="43"/>
      <c r="C8" s="43"/>
      <c r="D8" s="43"/>
      <c r="E8" s="43"/>
      <c r="F8" s="3"/>
      <c r="G8" s="3"/>
      <c r="H8" s="3"/>
      <c r="I8" s="3"/>
      <c r="J8" s="3"/>
      <c r="K8" s="3"/>
      <c r="L8" s="3"/>
    </row>
    <row r="9" spans="1:13" s="2" customFormat="1" ht="15.75" customHeight="1" x14ac:dyDescent="0.25">
      <c r="A9" s="74" t="str">
        <f>VLOOKUP("&lt;Titel&gt;",Uebersetzungen!$B$3:$E$35,Uebersetzungen!$B$2+1,FALSE)</f>
        <v>Wirtschaftsstruktur der Bündner Regionen und Gemeinden</v>
      </c>
      <c r="B9" s="75"/>
      <c r="C9" s="75"/>
      <c r="D9" s="75"/>
      <c r="E9" s="75"/>
      <c r="F9" s="75"/>
      <c r="G9" s="75"/>
      <c r="H9" s="75"/>
      <c r="I9" s="75"/>
      <c r="J9" s="75"/>
      <c r="K9" s="44"/>
    </row>
    <row r="10" spans="1:13" s="5" customFormat="1" x14ac:dyDescent="0.2">
      <c r="A10" s="37" t="str">
        <f>VLOOKUP("&lt;UTitel&gt;",Uebersetzungen!$B$3:$E$103,Uebersetzungen!$B$2+1,FALSE)</f>
        <v>(Gemeindestand 2024: 101 Gemeinden)</v>
      </c>
      <c r="B10" s="38"/>
      <c r="C10" s="38"/>
      <c r="D10" s="39"/>
      <c r="E10" s="39"/>
      <c r="F10" s="39"/>
      <c r="G10" s="40"/>
      <c r="H10" s="40"/>
      <c r="I10" s="40"/>
    </row>
    <row r="11" spans="1:13" s="4" customFormat="1" ht="13.5" thickBot="1" x14ac:dyDescent="0.25">
      <c r="L11" s="21"/>
    </row>
    <row r="12" spans="1:13" s="67" customFormat="1" ht="17.25" customHeight="1" x14ac:dyDescent="0.2">
      <c r="A12" s="66"/>
      <c r="B12" s="76" t="str">
        <f>VLOOKUP("&lt;SpaltenTitel_1&gt;",Uebersetzungen!$B$3:$E$33,Uebersetzungen!$B$2+1,FALSE)</f>
        <v>Arbeitsstätten</v>
      </c>
      <c r="C12" s="77"/>
      <c r="D12" s="77"/>
      <c r="E12" s="78"/>
      <c r="F12" s="76" t="str">
        <f>VLOOKUP("&lt;SpaltenTitel_2&gt;",Uebersetzungen!$B$3:$E$33,Uebersetzungen!$B$2+1,FALSE)</f>
        <v>Beschäftigte</v>
      </c>
      <c r="G12" s="77"/>
      <c r="H12" s="77"/>
      <c r="I12" s="78"/>
      <c r="J12" s="76" t="str">
        <f>VLOOKUP("&lt;SpaltenTitel_3&gt;",Uebersetzungen!$B$3:$E$33,Uebersetzungen!$B$2+1,FALSE)</f>
        <v>Vollzeitäquivalente (VZÄ)</v>
      </c>
      <c r="K12" s="77"/>
      <c r="L12" s="77"/>
      <c r="M12" s="79"/>
    </row>
    <row r="13" spans="1:13" s="42" customFormat="1" ht="17.25" customHeight="1" x14ac:dyDescent="0.2">
      <c r="A13" s="45"/>
      <c r="B13" s="58" t="str">
        <f>VLOOKUP("&lt;SpaltenTitel_1.1&gt;",Uebersetzungen!$B$3:$E$33,Uebersetzungen!$B$2+1,FALSE)</f>
        <v>Primärer Sektor</v>
      </c>
      <c r="C13" s="46" t="str">
        <f>VLOOKUP("&lt;SpaltenTitel_1.2&gt;",Uebersetzungen!$B$3:$E$33,Uebersetzungen!$B$2+1,FALSE)</f>
        <v>Sekundärer Sektor</v>
      </c>
      <c r="D13" s="46" t="str">
        <f>VLOOKUP("&lt;SpaltenTitel_1.3&gt;",Uebersetzungen!$B$3:$E$72,Uebersetzungen!$B$2+1,FALSE)</f>
        <v>Tertiärer Sektor</v>
      </c>
      <c r="E13" s="47" t="str">
        <f>VLOOKUP("&lt;SpaltenTitel_1.4&gt;",Uebersetzungen!$B$3:$E$72,Uebersetzungen!$B$2+1,FALSE)</f>
        <v>Total</v>
      </c>
      <c r="F13" s="58" t="str">
        <f>VLOOKUP("&lt;SpaltenTitel_1.1&gt;",Uebersetzungen!$B$3:$E$33,Uebersetzungen!$B$2+1,FALSE)</f>
        <v>Primärer Sektor</v>
      </c>
      <c r="G13" s="46" t="str">
        <f>VLOOKUP("&lt;SpaltenTitel_1.2&gt;",Uebersetzungen!$B$3:$E$33,Uebersetzungen!$B$2+1,FALSE)</f>
        <v>Sekundärer Sektor</v>
      </c>
      <c r="H13" s="46" t="str">
        <f>VLOOKUP("&lt;SpaltenTitel_1.3&gt;",Uebersetzungen!$B$3:$E$72,Uebersetzungen!$B$2+1,FALSE)</f>
        <v>Tertiärer Sektor</v>
      </c>
      <c r="I13" s="47" t="str">
        <f>VLOOKUP("&lt;SpaltenTitel_1.4&gt;",Uebersetzungen!$B$3:$E$72,Uebersetzungen!$B$2+1,FALSE)</f>
        <v>Total</v>
      </c>
      <c r="J13" s="58" t="str">
        <f>VLOOKUP("&lt;SpaltenTitel_1.1&gt;",Uebersetzungen!$B$3:$E$33,Uebersetzungen!$B$2+1,FALSE)</f>
        <v>Primärer Sektor</v>
      </c>
      <c r="K13" s="46" t="str">
        <f>VLOOKUP("&lt;SpaltenTitel_1.2&gt;",Uebersetzungen!$B$3:$E$33,Uebersetzungen!$B$2+1,FALSE)</f>
        <v>Sekundärer Sektor</v>
      </c>
      <c r="L13" s="46" t="str">
        <f>VLOOKUP("&lt;SpaltenTitel_1.3&gt;",Uebersetzungen!$B$3:$E$72,Uebersetzungen!$B$2+1,FALSE)</f>
        <v>Tertiärer Sektor</v>
      </c>
      <c r="M13" s="68" t="str">
        <f>VLOOKUP("&lt;SpaltenTitel_1.4&gt;",Uebersetzungen!$B$3:$E$72,Uebersetzungen!$B$2+1,FALSE)</f>
        <v>Total</v>
      </c>
    </row>
    <row r="14" spans="1:13" x14ac:dyDescent="0.2">
      <c r="A14" s="15"/>
      <c r="B14" s="59"/>
      <c r="C14" s="48"/>
      <c r="D14" s="48"/>
      <c r="E14" s="49"/>
      <c r="F14" s="17"/>
      <c r="G14" s="48"/>
      <c r="H14" s="48"/>
      <c r="I14" s="50"/>
      <c r="J14" s="17"/>
      <c r="K14" s="17"/>
      <c r="L14" s="48"/>
      <c r="M14" s="51"/>
    </row>
    <row r="15" spans="1:13" x14ac:dyDescent="0.2">
      <c r="A15" s="57" t="str">
        <f>VLOOKUP("&lt;Zeilentitel_1&gt;",Uebersetzungen!$B$3:$E$103,Uebersetzungen!$B$2+1,FALSE)</f>
        <v>GRAUBÜNDEN</v>
      </c>
      <c r="B15" s="53">
        <v>2790</v>
      </c>
      <c r="C15" s="8">
        <v>2982</v>
      </c>
      <c r="D15" s="8">
        <v>14522</v>
      </c>
      <c r="E15" s="52">
        <v>20294</v>
      </c>
      <c r="F15" s="8">
        <v>7607</v>
      </c>
      <c r="G15" s="8">
        <v>26599</v>
      </c>
      <c r="H15" s="8">
        <v>90730</v>
      </c>
      <c r="I15" s="52">
        <v>124936</v>
      </c>
      <c r="J15" s="8"/>
      <c r="K15" s="8"/>
      <c r="L15" s="8"/>
      <c r="M15" s="11"/>
    </row>
    <row r="16" spans="1:13" x14ac:dyDescent="0.2">
      <c r="A16" s="6" t="str">
        <f>VLOOKUP("&lt;Zeilentitel_2&gt;",Uebersetzungen!$B$3:$E$103,Uebersetzungen!$B$2+1,FALSE)</f>
        <v>Region Albula</v>
      </c>
      <c r="B16" s="9"/>
      <c r="C16" s="9"/>
      <c r="D16" s="9"/>
      <c r="E16" s="54"/>
      <c r="F16" s="9"/>
      <c r="G16" s="9"/>
      <c r="H16" s="9"/>
      <c r="I16" s="54"/>
      <c r="J16" s="9"/>
      <c r="K16" s="9"/>
      <c r="L16" s="9"/>
      <c r="M16" s="12"/>
    </row>
    <row r="17" spans="1:13" x14ac:dyDescent="0.2">
      <c r="A17" s="7" t="s">
        <v>1</v>
      </c>
      <c r="B17" s="17">
        <v>33</v>
      </c>
      <c r="C17" s="17">
        <v>48</v>
      </c>
      <c r="D17" s="17">
        <v>284</v>
      </c>
      <c r="E17" s="49">
        <v>365</v>
      </c>
      <c r="F17" s="17">
        <v>72</v>
      </c>
      <c r="G17" s="17">
        <v>400</v>
      </c>
      <c r="H17" s="17">
        <v>1989</v>
      </c>
      <c r="I17" s="49">
        <v>2461</v>
      </c>
      <c r="J17" s="17"/>
      <c r="K17" s="17"/>
      <c r="L17" s="17"/>
      <c r="M17" s="18"/>
    </row>
    <row r="18" spans="1:13" x14ac:dyDescent="0.2">
      <c r="A18" s="7" t="s">
        <v>2</v>
      </c>
      <c r="B18" s="17">
        <v>9</v>
      </c>
      <c r="C18" s="17">
        <v>8</v>
      </c>
      <c r="D18" s="17">
        <v>38</v>
      </c>
      <c r="E18" s="49">
        <v>55</v>
      </c>
      <c r="F18" s="17">
        <v>24</v>
      </c>
      <c r="G18" s="17">
        <v>25</v>
      </c>
      <c r="H18" s="17">
        <v>100</v>
      </c>
      <c r="I18" s="49">
        <v>149</v>
      </c>
      <c r="J18" s="17"/>
      <c r="K18" s="17"/>
      <c r="L18" s="17"/>
      <c r="M18" s="18"/>
    </row>
    <row r="19" spans="1:13" x14ac:dyDescent="0.2">
      <c r="A19" s="7" t="s">
        <v>95</v>
      </c>
      <c r="B19" s="17" t="s">
        <v>206</v>
      </c>
      <c r="C19" s="17" t="s">
        <v>206</v>
      </c>
      <c r="D19" s="17">
        <v>15</v>
      </c>
      <c r="E19" s="49">
        <v>19</v>
      </c>
      <c r="F19" s="17" t="s">
        <v>206</v>
      </c>
      <c r="G19" s="17" t="s">
        <v>206</v>
      </c>
      <c r="H19" s="17">
        <v>36</v>
      </c>
      <c r="I19" s="49">
        <v>77</v>
      </c>
      <c r="J19" s="17"/>
      <c r="K19" s="17"/>
      <c r="L19" s="17"/>
      <c r="M19" s="18"/>
    </row>
    <row r="20" spans="1:13" x14ac:dyDescent="0.2">
      <c r="A20" s="7" t="s">
        <v>3</v>
      </c>
      <c r="B20" s="17">
        <v>53</v>
      </c>
      <c r="C20" s="17">
        <v>25</v>
      </c>
      <c r="D20" s="17">
        <v>102</v>
      </c>
      <c r="E20" s="49">
        <v>180</v>
      </c>
      <c r="F20" s="17">
        <v>136</v>
      </c>
      <c r="G20" s="17">
        <v>113</v>
      </c>
      <c r="H20" s="17">
        <v>481</v>
      </c>
      <c r="I20" s="49">
        <v>730</v>
      </c>
      <c r="J20" s="17"/>
      <c r="K20" s="17"/>
      <c r="L20" s="17"/>
      <c r="M20" s="18"/>
    </row>
    <row r="21" spans="1:13" x14ac:dyDescent="0.2">
      <c r="A21" s="7" t="s">
        <v>89</v>
      </c>
      <c r="B21" s="17">
        <v>88</v>
      </c>
      <c r="C21" s="17">
        <v>56</v>
      </c>
      <c r="D21" s="17">
        <v>212</v>
      </c>
      <c r="E21" s="49">
        <v>356</v>
      </c>
      <c r="F21" s="17">
        <v>221</v>
      </c>
      <c r="G21" s="17">
        <v>316</v>
      </c>
      <c r="H21" s="17">
        <v>920</v>
      </c>
      <c r="I21" s="49">
        <v>1457</v>
      </c>
      <c r="J21" s="17"/>
      <c r="K21" s="17"/>
      <c r="L21" s="17"/>
      <c r="M21" s="18"/>
    </row>
    <row r="22" spans="1:13" x14ac:dyDescent="0.2">
      <c r="A22" s="7" t="s">
        <v>92</v>
      </c>
      <c r="B22" s="17">
        <v>23</v>
      </c>
      <c r="C22" s="17">
        <v>25</v>
      </c>
      <c r="D22" s="17">
        <v>77</v>
      </c>
      <c r="E22" s="49">
        <v>125</v>
      </c>
      <c r="F22" s="17">
        <v>109</v>
      </c>
      <c r="G22" s="17">
        <v>117</v>
      </c>
      <c r="H22" s="17">
        <v>354</v>
      </c>
      <c r="I22" s="49">
        <v>580</v>
      </c>
      <c r="J22" s="17"/>
      <c r="K22" s="17"/>
      <c r="L22" s="17"/>
      <c r="M22" s="18"/>
    </row>
    <row r="23" spans="1:13" x14ac:dyDescent="0.2">
      <c r="A23" s="6" t="str">
        <f>VLOOKUP("&lt;Zeilentitel_3&gt;",Uebersetzungen!$B$3:$E$103,Uebersetzungen!$B$2+1,FALSE)</f>
        <v>Region Bernina</v>
      </c>
      <c r="B23" s="9"/>
      <c r="C23" s="9"/>
      <c r="D23" s="9"/>
      <c r="E23" s="54"/>
      <c r="F23" s="9"/>
      <c r="G23" s="9"/>
      <c r="H23" s="9"/>
      <c r="I23" s="54"/>
      <c r="J23" s="9"/>
      <c r="K23" s="9"/>
      <c r="L23" s="9"/>
      <c r="M23" s="12"/>
    </row>
    <row r="24" spans="1:13" x14ac:dyDescent="0.2">
      <c r="A24" s="7" t="s">
        <v>4</v>
      </c>
      <c r="B24" s="17">
        <v>25</v>
      </c>
      <c r="C24" s="17">
        <v>36</v>
      </c>
      <c r="D24" s="17">
        <v>79</v>
      </c>
      <c r="E24" s="49">
        <v>140</v>
      </c>
      <c r="F24" s="17">
        <v>77</v>
      </c>
      <c r="G24" s="17">
        <v>324</v>
      </c>
      <c r="H24" s="17">
        <v>280</v>
      </c>
      <c r="I24" s="49">
        <v>681</v>
      </c>
      <c r="J24" s="17"/>
      <c r="K24" s="17"/>
      <c r="L24" s="17"/>
      <c r="M24" s="18"/>
    </row>
    <row r="25" spans="1:13" x14ac:dyDescent="0.2">
      <c r="A25" s="7" t="s">
        <v>5</v>
      </c>
      <c r="B25" s="17">
        <v>83</v>
      </c>
      <c r="C25" s="17">
        <v>80</v>
      </c>
      <c r="D25" s="17">
        <v>228</v>
      </c>
      <c r="E25" s="49">
        <v>391</v>
      </c>
      <c r="F25" s="17">
        <v>243</v>
      </c>
      <c r="G25" s="17">
        <v>646</v>
      </c>
      <c r="H25" s="17">
        <v>1055</v>
      </c>
      <c r="I25" s="49">
        <v>1944</v>
      </c>
      <c r="J25" s="17"/>
      <c r="K25" s="17"/>
      <c r="L25" s="17"/>
      <c r="M25" s="18"/>
    </row>
    <row r="26" spans="1:13" x14ac:dyDescent="0.2">
      <c r="A26" s="6" t="str">
        <f>VLOOKUP("&lt;Zeilentitel_4&gt;",Uebersetzungen!$B$3:$E$103,Uebersetzungen!$B$2+1,FALSE)</f>
        <v>Region Engiadina Bassa/Val Müstair</v>
      </c>
      <c r="B26" s="9"/>
      <c r="C26" s="9"/>
      <c r="D26" s="9"/>
      <c r="E26" s="54"/>
      <c r="F26" s="9"/>
      <c r="G26" s="9"/>
      <c r="H26" s="9"/>
      <c r="I26" s="54"/>
      <c r="J26" s="9"/>
      <c r="K26" s="9"/>
      <c r="L26" s="9"/>
      <c r="M26" s="12"/>
    </row>
    <row r="27" spans="1:13" x14ac:dyDescent="0.2">
      <c r="A27" s="7" t="s">
        <v>38</v>
      </c>
      <c r="B27" s="17">
        <v>31</v>
      </c>
      <c r="C27" s="17">
        <v>35</v>
      </c>
      <c r="D27" s="17">
        <v>112</v>
      </c>
      <c r="E27" s="49">
        <v>178</v>
      </c>
      <c r="F27" s="17">
        <v>91</v>
      </c>
      <c r="G27" s="17">
        <v>243</v>
      </c>
      <c r="H27" s="17">
        <v>470</v>
      </c>
      <c r="I27" s="49">
        <v>804</v>
      </c>
      <c r="J27" s="17"/>
      <c r="K27" s="17"/>
      <c r="L27" s="17"/>
      <c r="M27" s="18"/>
    </row>
    <row r="28" spans="1:13" x14ac:dyDescent="0.2">
      <c r="A28" s="7" t="s">
        <v>39</v>
      </c>
      <c r="B28" s="17">
        <v>22</v>
      </c>
      <c r="C28" s="17">
        <v>15</v>
      </c>
      <c r="D28" s="17">
        <v>129</v>
      </c>
      <c r="E28" s="49">
        <v>166</v>
      </c>
      <c r="F28" s="17">
        <v>33</v>
      </c>
      <c r="G28" s="17">
        <v>77</v>
      </c>
      <c r="H28" s="17">
        <v>1092</v>
      </c>
      <c r="I28" s="49">
        <v>1202</v>
      </c>
      <c r="J28" s="17"/>
      <c r="K28" s="17"/>
      <c r="L28" s="17"/>
      <c r="M28" s="18"/>
    </row>
    <row r="29" spans="1:13" x14ac:dyDescent="0.2">
      <c r="A29" s="7" t="s">
        <v>40</v>
      </c>
      <c r="B29" s="17">
        <v>98</v>
      </c>
      <c r="C29" s="17">
        <v>87</v>
      </c>
      <c r="D29" s="17">
        <v>432</v>
      </c>
      <c r="E29" s="49">
        <v>617</v>
      </c>
      <c r="F29" s="17">
        <v>247</v>
      </c>
      <c r="G29" s="17">
        <v>600</v>
      </c>
      <c r="H29" s="17">
        <v>2583</v>
      </c>
      <c r="I29" s="49">
        <v>3430</v>
      </c>
      <c r="J29" s="17"/>
      <c r="K29" s="17"/>
      <c r="L29" s="17"/>
      <c r="M29" s="18"/>
    </row>
    <row r="30" spans="1:13" x14ac:dyDescent="0.2">
      <c r="A30" s="7" t="s">
        <v>41</v>
      </c>
      <c r="B30" s="17">
        <v>42</v>
      </c>
      <c r="C30" s="17">
        <v>25</v>
      </c>
      <c r="D30" s="17">
        <v>60</v>
      </c>
      <c r="E30" s="49">
        <v>127</v>
      </c>
      <c r="F30" s="17">
        <v>111</v>
      </c>
      <c r="G30" s="17">
        <v>131</v>
      </c>
      <c r="H30" s="17">
        <v>187</v>
      </c>
      <c r="I30" s="49">
        <v>429</v>
      </c>
      <c r="J30" s="17"/>
      <c r="K30" s="17"/>
      <c r="L30" s="17"/>
      <c r="M30" s="18"/>
    </row>
    <row r="31" spans="1:13" x14ac:dyDescent="0.2">
      <c r="A31" s="7" t="s">
        <v>60</v>
      </c>
      <c r="B31" s="17">
        <v>59</v>
      </c>
      <c r="C31" s="17">
        <v>38</v>
      </c>
      <c r="D31" s="17">
        <v>149</v>
      </c>
      <c r="E31" s="49">
        <v>246</v>
      </c>
      <c r="F31" s="17">
        <v>167</v>
      </c>
      <c r="G31" s="17">
        <v>275</v>
      </c>
      <c r="H31" s="17">
        <v>695</v>
      </c>
      <c r="I31" s="49">
        <v>1137</v>
      </c>
      <c r="J31" s="17"/>
      <c r="K31" s="17"/>
      <c r="L31" s="17"/>
      <c r="M31" s="18"/>
    </row>
    <row r="32" spans="1:13" x14ac:dyDescent="0.2">
      <c r="A32" s="6" t="str">
        <f>VLOOKUP("&lt;Zeilentitel_5&gt;",Uebersetzungen!$B$3:$E$103,Uebersetzungen!$B$2+1,FALSE)</f>
        <v>Region Imboden</v>
      </c>
      <c r="B32" s="9"/>
      <c r="C32" s="9"/>
      <c r="D32" s="9"/>
      <c r="E32" s="54"/>
      <c r="F32" s="9"/>
      <c r="G32" s="9"/>
      <c r="H32" s="9"/>
      <c r="I32" s="54"/>
      <c r="J32" s="9"/>
      <c r="K32" s="9"/>
      <c r="L32" s="9"/>
      <c r="M32" s="12"/>
    </row>
    <row r="33" spans="1:13" x14ac:dyDescent="0.2">
      <c r="A33" s="7" t="s">
        <v>31</v>
      </c>
      <c r="B33" s="17">
        <v>13</v>
      </c>
      <c r="C33" s="17">
        <v>30</v>
      </c>
      <c r="D33" s="17">
        <v>126</v>
      </c>
      <c r="E33" s="49">
        <v>169</v>
      </c>
      <c r="F33" s="17">
        <v>63</v>
      </c>
      <c r="G33" s="17">
        <v>860</v>
      </c>
      <c r="H33" s="17">
        <v>529</v>
      </c>
      <c r="I33" s="49">
        <v>1452</v>
      </c>
      <c r="J33" s="17"/>
      <c r="K33" s="17"/>
      <c r="L33" s="17"/>
      <c r="M33" s="18"/>
    </row>
    <row r="34" spans="1:13" x14ac:dyDescent="0.2">
      <c r="A34" s="7" t="s">
        <v>32</v>
      </c>
      <c r="B34" s="17">
        <v>18</v>
      </c>
      <c r="C34" s="17">
        <v>57</v>
      </c>
      <c r="D34" s="17">
        <v>262</v>
      </c>
      <c r="E34" s="49">
        <v>337</v>
      </c>
      <c r="F34" s="17">
        <v>58</v>
      </c>
      <c r="G34" s="17">
        <v>1447</v>
      </c>
      <c r="H34" s="17">
        <v>1466</v>
      </c>
      <c r="I34" s="49">
        <v>2971</v>
      </c>
      <c r="J34" s="17"/>
      <c r="K34" s="17"/>
      <c r="L34" s="17"/>
      <c r="M34" s="18"/>
    </row>
    <row r="35" spans="1:13" x14ac:dyDescent="0.2">
      <c r="A35" s="7" t="s">
        <v>33</v>
      </c>
      <c r="B35" s="17">
        <v>8</v>
      </c>
      <c r="C35" s="17">
        <v>19</v>
      </c>
      <c r="D35" s="17">
        <v>47</v>
      </c>
      <c r="E35" s="49">
        <v>74</v>
      </c>
      <c r="F35" s="17">
        <v>16</v>
      </c>
      <c r="G35" s="17">
        <v>201</v>
      </c>
      <c r="H35" s="17">
        <v>116</v>
      </c>
      <c r="I35" s="49">
        <v>333</v>
      </c>
      <c r="J35" s="17"/>
      <c r="K35" s="17"/>
      <c r="L35" s="17"/>
      <c r="M35" s="18"/>
    </row>
    <row r="36" spans="1:13" x14ac:dyDescent="0.2">
      <c r="A36" s="7" t="s">
        <v>34</v>
      </c>
      <c r="B36" s="17">
        <v>9</v>
      </c>
      <c r="C36" s="17">
        <v>33</v>
      </c>
      <c r="D36" s="17">
        <v>69</v>
      </c>
      <c r="E36" s="49">
        <v>111</v>
      </c>
      <c r="F36" s="17">
        <v>31</v>
      </c>
      <c r="G36" s="17">
        <v>162</v>
      </c>
      <c r="H36" s="17">
        <v>201</v>
      </c>
      <c r="I36" s="49">
        <v>394</v>
      </c>
      <c r="J36" s="17"/>
      <c r="K36" s="17"/>
      <c r="L36" s="17"/>
      <c r="M36" s="18"/>
    </row>
    <row r="37" spans="1:13" x14ac:dyDescent="0.2">
      <c r="A37" s="7" t="s">
        <v>35</v>
      </c>
      <c r="B37" s="17">
        <v>21</v>
      </c>
      <c r="C37" s="17">
        <v>41</v>
      </c>
      <c r="D37" s="17">
        <v>240</v>
      </c>
      <c r="E37" s="49">
        <v>302</v>
      </c>
      <c r="F37" s="17">
        <v>56</v>
      </c>
      <c r="G37" s="17">
        <v>338</v>
      </c>
      <c r="H37" s="17">
        <v>1339</v>
      </c>
      <c r="I37" s="49">
        <v>1733</v>
      </c>
      <c r="J37" s="17"/>
      <c r="K37" s="17"/>
      <c r="L37" s="17"/>
      <c r="M37" s="18"/>
    </row>
    <row r="38" spans="1:13" x14ac:dyDescent="0.2">
      <c r="A38" s="7" t="s">
        <v>36</v>
      </c>
      <c r="B38" s="17">
        <v>11</v>
      </c>
      <c r="C38" s="17">
        <v>15</v>
      </c>
      <c r="D38" s="17">
        <v>58</v>
      </c>
      <c r="E38" s="49">
        <v>84</v>
      </c>
      <c r="F38" s="17">
        <v>38</v>
      </c>
      <c r="G38" s="17">
        <v>68</v>
      </c>
      <c r="H38" s="17">
        <v>151</v>
      </c>
      <c r="I38" s="49">
        <v>257</v>
      </c>
      <c r="J38" s="17"/>
      <c r="K38" s="17"/>
      <c r="L38" s="17"/>
      <c r="M38" s="18"/>
    </row>
    <row r="39" spans="1:13" x14ac:dyDescent="0.2">
      <c r="A39" s="7" t="s">
        <v>37</v>
      </c>
      <c r="B39" s="17">
        <v>15</v>
      </c>
      <c r="C39" s="17">
        <v>23</v>
      </c>
      <c r="D39" s="17">
        <v>63</v>
      </c>
      <c r="E39" s="49">
        <v>101</v>
      </c>
      <c r="F39" s="17">
        <v>40</v>
      </c>
      <c r="G39" s="17">
        <v>138</v>
      </c>
      <c r="H39" s="17">
        <v>183</v>
      </c>
      <c r="I39" s="49">
        <v>361</v>
      </c>
      <c r="J39" s="17"/>
      <c r="K39" s="17"/>
      <c r="L39" s="17"/>
      <c r="M39" s="18"/>
    </row>
    <row r="40" spans="1:13" x14ac:dyDescent="0.2">
      <c r="A40" s="6" t="str">
        <f>VLOOKUP("&lt;Zeilentitel_6&gt;",Uebersetzungen!$B$3:$E$103,Uebersetzungen!$B$2+1,FALSE)</f>
        <v>Region Landquart</v>
      </c>
      <c r="B40" s="9"/>
      <c r="C40" s="9"/>
      <c r="D40" s="9"/>
      <c r="E40" s="54"/>
      <c r="F40" s="9"/>
      <c r="G40" s="9"/>
      <c r="H40" s="9"/>
      <c r="I40" s="54"/>
      <c r="J40" s="9"/>
      <c r="K40" s="9"/>
      <c r="L40" s="9"/>
      <c r="M40" s="12"/>
    </row>
    <row r="41" spans="1:13" x14ac:dyDescent="0.2">
      <c r="A41" s="7" t="s">
        <v>71</v>
      </c>
      <c r="B41" s="17">
        <v>25</v>
      </c>
      <c r="C41" s="17">
        <v>51</v>
      </c>
      <c r="D41" s="17">
        <v>120</v>
      </c>
      <c r="E41" s="49">
        <v>196</v>
      </c>
      <c r="F41" s="17">
        <v>71</v>
      </c>
      <c r="G41" s="17">
        <v>595</v>
      </c>
      <c r="H41" s="17">
        <v>391</v>
      </c>
      <c r="I41" s="49">
        <v>1057</v>
      </c>
      <c r="J41" s="17"/>
      <c r="K41" s="17"/>
      <c r="L41" s="17"/>
      <c r="M41" s="18"/>
    </row>
    <row r="42" spans="1:13" x14ac:dyDescent="0.2">
      <c r="A42" s="7" t="s">
        <v>72</v>
      </c>
      <c r="B42" s="17">
        <v>17</v>
      </c>
      <c r="C42" s="17">
        <v>38</v>
      </c>
      <c r="D42" s="17">
        <v>82</v>
      </c>
      <c r="E42" s="49">
        <v>137</v>
      </c>
      <c r="F42" s="17">
        <v>57</v>
      </c>
      <c r="G42" s="17">
        <v>320</v>
      </c>
      <c r="H42" s="17">
        <v>320</v>
      </c>
      <c r="I42" s="49">
        <v>697</v>
      </c>
      <c r="J42" s="17"/>
      <c r="K42" s="17"/>
      <c r="L42" s="17"/>
      <c r="M42" s="18"/>
    </row>
    <row r="43" spans="1:13" x14ac:dyDescent="0.2">
      <c r="A43" s="7" t="s">
        <v>73</v>
      </c>
      <c r="B43" s="17">
        <v>25</v>
      </c>
      <c r="C43" s="17">
        <v>41</v>
      </c>
      <c r="D43" s="17">
        <v>165</v>
      </c>
      <c r="E43" s="49">
        <v>231</v>
      </c>
      <c r="F43" s="17">
        <v>72</v>
      </c>
      <c r="G43" s="17">
        <v>240</v>
      </c>
      <c r="H43" s="17">
        <v>810</v>
      </c>
      <c r="I43" s="49">
        <v>1122</v>
      </c>
      <c r="J43" s="17"/>
      <c r="K43" s="17"/>
      <c r="L43" s="17"/>
      <c r="M43" s="18"/>
    </row>
    <row r="44" spans="1:13" x14ac:dyDescent="0.2">
      <c r="A44" s="7" t="s">
        <v>74</v>
      </c>
      <c r="B44" s="17">
        <v>26</v>
      </c>
      <c r="C44" s="17">
        <v>5</v>
      </c>
      <c r="D44" s="17">
        <v>25</v>
      </c>
      <c r="E44" s="49">
        <v>56</v>
      </c>
      <c r="F44" s="17">
        <v>91</v>
      </c>
      <c r="G44" s="17">
        <v>7</v>
      </c>
      <c r="H44" s="17">
        <v>66</v>
      </c>
      <c r="I44" s="49">
        <v>164</v>
      </c>
      <c r="J44" s="17"/>
      <c r="K44" s="17"/>
      <c r="L44" s="17"/>
      <c r="M44" s="18"/>
    </row>
    <row r="45" spans="1:13" x14ac:dyDescent="0.2">
      <c r="A45" s="7" t="s">
        <v>75</v>
      </c>
      <c r="B45" s="17">
        <v>36</v>
      </c>
      <c r="C45" s="17">
        <v>10</v>
      </c>
      <c r="D45" s="17">
        <v>42</v>
      </c>
      <c r="E45" s="49">
        <v>88</v>
      </c>
      <c r="F45" s="17">
        <v>120</v>
      </c>
      <c r="G45" s="17">
        <v>21</v>
      </c>
      <c r="H45" s="17">
        <v>220</v>
      </c>
      <c r="I45" s="49">
        <v>361</v>
      </c>
      <c r="J45" s="17"/>
      <c r="K45" s="17"/>
      <c r="L45" s="17"/>
      <c r="M45" s="18"/>
    </row>
    <row r="46" spans="1:13" x14ac:dyDescent="0.2">
      <c r="A46" s="7" t="s">
        <v>76</v>
      </c>
      <c r="B46" s="17">
        <v>58</v>
      </c>
      <c r="C46" s="17">
        <v>51</v>
      </c>
      <c r="D46" s="17">
        <v>203</v>
      </c>
      <c r="E46" s="49">
        <v>312</v>
      </c>
      <c r="F46" s="17">
        <v>177</v>
      </c>
      <c r="G46" s="17">
        <v>471</v>
      </c>
      <c r="H46" s="17">
        <v>956</v>
      </c>
      <c r="I46" s="49">
        <v>1604</v>
      </c>
      <c r="J46" s="17"/>
      <c r="K46" s="17"/>
      <c r="L46" s="17"/>
      <c r="M46" s="18"/>
    </row>
    <row r="47" spans="1:13" x14ac:dyDescent="0.2">
      <c r="A47" s="7" t="s">
        <v>77</v>
      </c>
      <c r="B47" s="17">
        <v>41</v>
      </c>
      <c r="C47" s="17">
        <v>37</v>
      </c>
      <c r="D47" s="17">
        <v>148</v>
      </c>
      <c r="E47" s="49">
        <v>226</v>
      </c>
      <c r="F47" s="17">
        <v>134</v>
      </c>
      <c r="G47" s="17">
        <v>279</v>
      </c>
      <c r="H47" s="17">
        <v>437</v>
      </c>
      <c r="I47" s="49">
        <v>850</v>
      </c>
      <c r="J47" s="17"/>
      <c r="K47" s="17"/>
      <c r="L47" s="17"/>
      <c r="M47" s="18"/>
    </row>
    <row r="48" spans="1:13" x14ac:dyDescent="0.2">
      <c r="A48" s="7" t="s">
        <v>78</v>
      </c>
      <c r="B48" s="17">
        <v>37</v>
      </c>
      <c r="C48" s="17">
        <v>107</v>
      </c>
      <c r="D48" s="17">
        <v>433</v>
      </c>
      <c r="E48" s="49">
        <v>577</v>
      </c>
      <c r="F48" s="17">
        <v>124</v>
      </c>
      <c r="G48" s="17">
        <v>1939</v>
      </c>
      <c r="H48" s="17">
        <v>3353</v>
      </c>
      <c r="I48" s="49">
        <v>5416</v>
      </c>
      <c r="J48" s="17"/>
      <c r="K48" s="17"/>
      <c r="L48" s="17"/>
      <c r="M48" s="18"/>
    </row>
    <row r="49" spans="1:13" x14ac:dyDescent="0.2">
      <c r="A49" s="6" t="str">
        <f>VLOOKUP("&lt;Zeilentitel_7&gt;",Uebersetzungen!$B$3:$E$103,Uebersetzungen!$B$2+1,FALSE)</f>
        <v>Region Maloja</v>
      </c>
      <c r="B49" s="9"/>
      <c r="C49" s="9"/>
      <c r="D49" s="9"/>
      <c r="E49" s="54"/>
      <c r="F49" s="9"/>
      <c r="G49" s="9"/>
      <c r="H49" s="9"/>
      <c r="I49" s="54"/>
      <c r="J49" s="9"/>
      <c r="K49" s="9"/>
      <c r="L49" s="9"/>
      <c r="M49" s="12"/>
    </row>
    <row r="50" spans="1:13" x14ac:dyDescent="0.2">
      <c r="A50" s="7" t="s">
        <v>42</v>
      </c>
      <c r="B50" s="17">
        <v>7</v>
      </c>
      <c r="C50" s="17">
        <v>8</v>
      </c>
      <c r="D50" s="17">
        <v>47</v>
      </c>
      <c r="E50" s="49">
        <v>62</v>
      </c>
      <c r="F50" s="17">
        <v>22</v>
      </c>
      <c r="G50" s="17">
        <v>154</v>
      </c>
      <c r="H50" s="17">
        <v>199</v>
      </c>
      <c r="I50" s="49">
        <v>375</v>
      </c>
      <c r="J50" s="17"/>
      <c r="K50" s="17"/>
      <c r="L50" s="17"/>
      <c r="M50" s="18"/>
    </row>
    <row r="51" spans="1:13" x14ac:dyDescent="0.2">
      <c r="A51" s="7" t="s">
        <v>43</v>
      </c>
      <c r="B51" s="17">
        <v>8</v>
      </c>
      <c r="C51" s="17">
        <v>27</v>
      </c>
      <c r="D51" s="17">
        <v>120</v>
      </c>
      <c r="E51" s="49">
        <v>155</v>
      </c>
      <c r="F51" s="17">
        <v>20</v>
      </c>
      <c r="G51" s="17">
        <v>200</v>
      </c>
      <c r="H51" s="17">
        <v>662</v>
      </c>
      <c r="I51" s="49">
        <v>882</v>
      </c>
      <c r="J51" s="17"/>
      <c r="K51" s="17"/>
      <c r="L51" s="17"/>
      <c r="M51" s="18"/>
    </row>
    <row r="52" spans="1:13" x14ac:dyDescent="0.2">
      <c r="A52" s="7" t="s">
        <v>44</v>
      </c>
      <c r="B52" s="17">
        <v>5</v>
      </c>
      <c r="C52" s="17">
        <v>4</v>
      </c>
      <c r="D52" s="17">
        <v>15</v>
      </c>
      <c r="E52" s="49">
        <v>24</v>
      </c>
      <c r="F52" s="17">
        <v>20</v>
      </c>
      <c r="G52" s="17">
        <v>30</v>
      </c>
      <c r="H52" s="17">
        <v>39</v>
      </c>
      <c r="I52" s="49">
        <v>89</v>
      </c>
      <c r="J52" s="17"/>
      <c r="K52" s="17"/>
      <c r="L52" s="17"/>
      <c r="M52" s="18"/>
    </row>
    <row r="53" spans="1:13" x14ac:dyDescent="0.2">
      <c r="A53" s="7" t="s">
        <v>45</v>
      </c>
      <c r="B53" s="17">
        <v>4</v>
      </c>
      <c r="C53" s="17">
        <v>27</v>
      </c>
      <c r="D53" s="17">
        <v>208</v>
      </c>
      <c r="E53" s="49">
        <v>239</v>
      </c>
      <c r="F53" s="17">
        <v>16</v>
      </c>
      <c r="G53" s="17">
        <v>357</v>
      </c>
      <c r="H53" s="17">
        <v>1501</v>
      </c>
      <c r="I53" s="49">
        <v>1874</v>
      </c>
      <c r="J53" s="17"/>
      <c r="K53" s="17"/>
      <c r="L53" s="17"/>
      <c r="M53" s="18"/>
    </row>
    <row r="54" spans="1:13" x14ac:dyDescent="0.2">
      <c r="A54" s="7" t="s">
        <v>94</v>
      </c>
      <c r="B54" s="17">
        <v>10</v>
      </c>
      <c r="C54" s="17">
        <v>12</v>
      </c>
      <c r="D54" s="17">
        <v>61</v>
      </c>
      <c r="E54" s="49">
        <v>83</v>
      </c>
      <c r="F54" s="17">
        <v>20</v>
      </c>
      <c r="G54" s="17">
        <v>67</v>
      </c>
      <c r="H54" s="17">
        <v>160</v>
      </c>
      <c r="I54" s="49">
        <v>247</v>
      </c>
      <c r="J54" s="17"/>
      <c r="K54" s="17"/>
      <c r="L54" s="17"/>
      <c r="M54" s="18"/>
    </row>
    <row r="55" spans="1:13" x14ac:dyDescent="0.2">
      <c r="A55" s="7" t="s">
        <v>46</v>
      </c>
      <c r="B55" s="17">
        <v>8</v>
      </c>
      <c r="C55" s="17">
        <v>48</v>
      </c>
      <c r="D55" s="17">
        <v>327</v>
      </c>
      <c r="E55" s="49">
        <v>383</v>
      </c>
      <c r="F55" s="17">
        <v>21</v>
      </c>
      <c r="G55" s="17">
        <v>491</v>
      </c>
      <c r="H55" s="17">
        <v>2306</v>
      </c>
      <c r="I55" s="49">
        <v>2818</v>
      </c>
      <c r="J55" s="17"/>
      <c r="K55" s="17"/>
      <c r="L55" s="17"/>
      <c r="M55" s="18"/>
    </row>
    <row r="56" spans="1:13" x14ac:dyDescent="0.2">
      <c r="A56" s="7" t="s">
        <v>96</v>
      </c>
      <c r="B56" s="17">
        <v>7</v>
      </c>
      <c r="C56" s="17">
        <v>68</v>
      </c>
      <c r="D56" s="17">
        <v>779</v>
      </c>
      <c r="E56" s="49">
        <v>854</v>
      </c>
      <c r="F56" s="17">
        <v>17</v>
      </c>
      <c r="G56" s="17">
        <v>1014</v>
      </c>
      <c r="H56" s="17">
        <v>6557</v>
      </c>
      <c r="I56" s="49">
        <v>7588</v>
      </c>
      <c r="J56" s="17"/>
      <c r="K56" s="17"/>
      <c r="L56" s="17"/>
      <c r="M56" s="18"/>
    </row>
    <row r="57" spans="1:13" x14ac:dyDescent="0.2">
      <c r="A57" s="7" t="s">
        <v>47</v>
      </c>
      <c r="B57" s="17">
        <v>19</v>
      </c>
      <c r="C57" s="17">
        <v>8</v>
      </c>
      <c r="D57" s="17">
        <v>54</v>
      </c>
      <c r="E57" s="49">
        <v>81</v>
      </c>
      <c r="F57" s="17">
        <v>53</v>
      </c>
      <c r="G57" s="17">
        <v>70</v>
      </c>
      <c r="H57" s="17">
        <v>157</v>
      </c>
      <c r="I57" s="49">
        <v>280</v>
      </c>
      <c r="J57" s="17"/>
      <c r="K57" s="17"/>
      <c r="L57" s="17"/>
      <c r="M57" s="18"/>
    </row>
    <row r="58" spans="1:13" x14ac:dyDescent="0.2">
      <c r="A58" s="7" t="s">
        <v>97</v>
      </c>
      <c r="B58" s="17">
        <v>9</v>
      </c>
      <c r="C58" s="17">
        <v>18</v>
      </c>
      <c r="D58" s="17">
        <v>80</v>
      </c>
      <c r="E58" s="49">
        <v>107</v>
      </c>
      <c r="F58" s="17">
        <v>28</v>
      </c>
      <c r="G58" s="17">
        <v>151</v>
      </c>
      <c r="H58" s="17">
        <v>730</v>
      </c>
      <c r="I58" s="49">
        <v>909</v>
      </c>
      <c r="J58" s="17"/>
      <c r="K58" s="17"/>
      <c r="L58" s="17"/>
      <c r="M58" s="18"/>
    </row>
    <row r="59" spans="1:13" x14ac:dyDescent="0.2">
      <c r="A59" s="7" t="s">
        <v>48</v>
      </c>
      <c r="B59" s="17">
        <v>6</v>
      </c>
      <c r="C59" s="17">
        <v>15</v>
      </c>
      <c r="D59" s="17">
        <v>122</v>
      </c>
      <c r="E59" s="49">
        <v>143</v>
      </c>
      <c r="F59" s="17">
        <v>17</v>
      </c>
      <c r="G59" s="17">
        <v>94</v>
      </c>
      <c r="H59" s="17">
        <v>770</v>
      </c>
      <c r="I59" s="49">
        <v>881</v>
      </c>
      <c r="J59" s="17"/>
      <c r="K59" s="17"/>
      <c r="L59" s="17"/>
      <c r="M59" s="18"/>
    </row>
    <row r="60" spans="1:13" x14ac:dyDescent="0.2">
      <c r="A60" s="7" t="s">
        <v>49</v>
      </c>
      <c r="B60" s="17">
        <v>9</v>
      </c>
      <c r="C60" s="17">
        <v>22</v>
      </c>
      <c r="D60" s="17">
        <v>127</v>
      </c>
      <c r="E60" s="49">
        <v>158</v>
      </c>
      <c r="F60" s="17">
        <v>38</v>
      </c>
      <c r="G60" s="17">
        <v>141</v>
      </c>
      <c r="H60" s="17">
        <v>682</v>
      </c>
      <c r="I60" s="49">
        <v>861</v>
      </c>
      <c r="J60" s="17"/>
      <c r="K60" s="17"/>
      <c r="L60" s="17"/>
      <c r="M60" s="18"/>
    </row>
    <row r="61" spans="1:13" x14ac:dyDescent="0.2">
      <c r="A61" s="7" t="s">
        <v>98</v>
      </c>
      <c r="B61" s="17">
        <v>28</v>
      </c>
      <c r="C61" s="17">
        <v>45</v>
      </c>
      <c r="D61" s="17">
        <v>137</v>
      </c>
      <c r="E61" s="49">
        <v>210</v>
      </c>
      <c r="F61" s="17">
        <v>101</v>
      </c>
      <c r="G61" s="17">
        <v>312</v>
      </c>
      <c r="H61" s="17">
        <v>510</v>
      </c>
      <c r="I61" s="49">
        <v>923</v>
      </c>
      <c r="J61" s="17"/>
      <c r="K61" s="17"/>
      <c r="L61" s="17"/>
      <c r="M61" s="18"/>
    </row>
    <row r="62" spans="1:13" x14ac:dyDescent="0.2">
      <c r="A62" s="6" t="str">
        <f>VLOOKUP("&lt;Zeilentitel_8&gt;",Uebersetzungen!$B$3:$E$103,Uebersetzungen!$B$2+1,FALSE)</f>
        <v>Region Moesa</v>
      </c>
      <c r="B62" s="9"/>
      <c r="C62" s="9"/>
      <c r="D62" s="9"/>
      <c r="E62" s="54"/>
      <c r="F62" s="9"/>
      <c r="G62" s="9"/>
      <c r="H62" s="9"/>
      <c r="I62" s="54"/>
      <c r="J62" s="9"/>
      <c r="K62" s="9"/>
      <c r="L62" s="9"/>
      <c r="M62" s="12"/>
    </row>
    <row r="63" spans="1:13" x14ac:dyDescent="0.2">
      <c r="A63" s="7" t="s">
        <v>50</v>
      </c>
      <c r="B63" s="17">
        <v>5</v>
      </c>
      <c r="C63" s="17">
        <v>0</v>
      </c>
      <c r="D63" s="17">
        <v>5</v>
      </c>
      <c r="E63" s="49">
        <v>10</v>
      </c>
      <c r="F63" s="17">
        <v>15</v>
      </c>
      <c r="G63" s="17">
        <v>0</v>
      </c>
      <c r="H63" s="17">
        <v>15</v>
      </c>
      <c r="I63" s="49">
        <v>30</v>
      </c>
      <c r="J63" s="17"/>
      <c r="K63" s="17"/>
      <c r="L63" s="17"/>
      <c r="M63" s="18"/>
    </row>
    <row r="64" spans="1:13" x14ac:dyDescent="0.2">
      <c r="A64" s="7" t="s">
        <v>51</v>
      </c>
      <c r="B64" s="17">
        <v>0</v>
      </c>
      <c r="C64" s="17">
        <v>7</v>
      </c>
      <c r="D64" s="17">
        <v>11</v>
      </c>
      <c r="E64" s="49">
        <v>18</v>
      </c>
      <c r="F64" s="17">
        <v>0</v>
      </c>
      <c r="G64" s="17">
        <v>10</v>
      </c>
      <c r="H64" s="17">
        <v>36</v>
      </c>
      <c r="I64" s="49">
        <v>46</v>
      </c>
      <c r="J64" s="17"/>
      <c r="K64" s="17"/>
      <c r="L64" s="17"/>
      <c r="M64" s="18"/>
    </row>
    <row r="65" spans="1:13" x14ac:dyDescent="0.2">
      <c r="A65" s="7" t="s">
        <v>52</v>
      </c>
      <c r="B65" s="17" t="s">
        <v>206</v>
      </c>
      <c r="C65" s="17" t="s">
        <v>206</v>
      </c>
      <c r="D65" s="17">
        <v>9</v>
      </c>
      <c r="E65" s="49">
        <v>15</v>
      </c>
      <c r="F65" s="17" t="s">
        <v>206</v>
      </c>
      <c r="G65" s="17" t="s">
        <v>206</v>
      </c>
      <c r="H65" s="17">
        <v>17</v>
      </c>
      <c r="I65" s="49">
        <v>25</v>
      </c>
      <c r="J65" s="17"/>
      <c r="K65" s="17"/>
      <c r="L65" s="17"/>
      <c r="M65" s="18"/>
    </row>
    <row r="66" spans="1:13" x14ac:dyDescent="0.2">
      <c r="A66" s="7" t="s">
        <v>53</v>
      </c>
      <c r="B66" s="17">
        <v>4</v>
      </c>
      <c r="C66" s="17">
        <v>0</v>
      </c>
      <c r="D66" s="17">
        <v>12</v>
      </c>
      <c r="E66" s="49">
        <v>16</v>
      </c>
      <c r="F66" s="17">
        <v>5</v>
      </c>
      <c r="G66" s="17">
        <v>0</v>
      </c>
      <c r="H66" s="17">
        <v>15</v>
      </c>
      <c r="I66" s="49">
        <v>20</v>
      </c>
      <c r="J66" s="17"/>
      <c r="K66" s="17"/>
      <c r="L66" s="17"/>
      <c r="M66" s="18"/>
    </row>
    <row r="67" spans="1:13" x14ac:dyDescent="0.2">
      <c r="A67" s="7" t="s">
        <v>54</v>
      </c>
      <c r="B67" s="17">
        <v>18</v>
      </c>
      <c r="C67" s="17">
        <v>22</v>
      </c>
      <c r="D67" s="17">
        <v>40</v>
      </c>
      <c r="E67" s="49">
        <v>80</v>
      </c>
      <c r="F67" s="17">
        <v>41</v>
      </c>
      <c r="G67" s="17">
        <v>71</v>
      </c>
      <c r="H67" s="17">
        <v>90</v>
      </c>
      <c r="I67" s="49">
        <v>202</v>
      </c>
      <c r="J67" s="17"/>
      <c r="K67" s="17"/>
      <c r="L67" s="17"/>
      <c r="M67" s="18"/>
    </row>
    <row r="68" spans="1:13" x14ac:dyDescent="0.2">
      <c r="A68" s="7" t="s">
        <v>55</v>
      </c>
      <c r="B68" s="17">
        <v>16</v>
      </c>
      <c r="C68" s="17">
        <v>20</v>
      </c>
      <c r="D68" s="17">
        <v>103</v>
      </c>
      <c r="E68" s="49">
        <v>139</v>
      </c>
      <c r="F68" s="17">
        <v>44</v>
      </c>
      <c r="G68" s="17">
        <v>152</v>
      </c>
      <c r="H68" s="17">
        <v>359</v>
      </c>
      <c r="I68" s="49">
        <v>555</v>
      </c>
      <c r="J68" s="17"/>
      <c r="K68" s="17"/>
      <c r="L68" s="17"/>
      <c r="M68" s="18"/>
    </row>
    <row r="69" spans="1:13" x14ac:dyDescent="0.2">
      <c r="A69" s="7" t="s">
        <v>56</v>
      </c>
      <c r="B69" s="17">
        <v>5</v>
      </c>
      <c r="C69" s="17">
        <v>10</v>
      </c>
      <c r="D69" s="17">
        <v>18</v>
      </c>
      <c r="E69" s="49">
        <v>33</v>
      </c>
      <c r="F69" s="17">
        <v>16</v>
      </c>
      <c r="G69" s="17">
        <v>80</v>
      </c>
      <c r="H69" s="17">
        <v>43</v>
      </c>
      <c r="I69" s="49">
        <v>139</v>
      </c>
      <c r="J69" s="17"/>
      <c r="K69" s="17"/>
      <c r="L69" s="17"/>
      <c r="M69" s="18"/>
    </row>
    <row r="70" spans="1:13" x14ac:dyDescent="0.2">
      <c r="A70" s="7" t="s">
        <v>57</v>
      </c>
      <c r="B70" s="17">
        <v>9</v>
      </c>
      <c r="C70" s="17">
        <v>10</v>
      </c>
      <c r="D70" s="17">
        <v>29</v>
      </c>
      <c r="E70" s="49">
        <v>48</v>
      </c>
      <c r="F70" s="17">
        <v>27</v>
      </c>
      <c r="G70" s="17">
        <v>52</v>
      </c>
      <c r="H70" s="17">
        <v>118</v>
      </c>
      <c r="I70" s="49">
        <v>197</v>
      </c>
      <c r="J70" s="17"/>
      <c r="K70" s="17"/>
      <c r="L70" s="17"/>
      <c r="M70" s="18"/>
    </row>
    <row r="71" spans="1:13" x14ac:dyDescent="0.2">
      <c r="A71" s="7" t="s">
        <v>58</v>
      </c>
      <c r="B71" s="17">
        <v>16</v>
      </c>
      <c r="C71" s="17">
        <v>29</v>
      </c>
      <c r="D71" s="17">
        <v>105</v>
      </c>
      <c r="E71" s="49">
        <v>150</v>
      </c>
      <c r="F71" s="17">
        <v>39</v>
      </c>
      <c r="G71" s="17">
        <v>384</v>
      </c>
      <c r="H71" s="17">
        <v>383</v>
      </c>
      <c r="I71" s="49">
        <v>806</v>
      </c>
      <c r="J71" s="17"/>
      <c r="K71" s="17"/>
      <c r="L71" s="17"/>
      <c r="M71" s="18"/>
    </row>
    <row r="72" spans="1:13" x14ac:dyDescent="0.2">
      <c r="A72" s="7" t="s">
        <v>99</v>
      </c>
      <c r="B72" s="17">
        <v>19</v>
      </c>
      <c r="C72" s="17">
        <v>30</v>
      </c>
      <c r="D72" s="17">
        <v>209</v>
      </c>
      <c r="E72" s="49">
        <v>258</v>
      </c>
      <c r="F72" s="17">
        <v>39</v>
      </c>
      <c r="G72" s="17">
        <v>109</v>
      </c>
      <c r="H72" s="17">
        <v>586</v>
      </c>
      <c r="I72" s="49">
        <v>734</v>
      </c>
      <c r="J72" s="17"/>
      <c r="K72" s="17"/>
      <c r="L72" s="17"/>
      <c r="M72" s="18"/>
    </row>
    <row r="73" spans="1:13" x14ac:dyDescent="0.2">
      <c r="A73" s="7" t="s">
        <v>59</v>
      </c>
      <c r="B73" s="17">
        <v>14</v>
      </c>
      <c r="C73" s="17">
        <v>21</v>
      </c>
      <c r="D73" s="17">
        <v>41</v>
      </c>
      <c r="E73" s="49">
        <v>76</v>
      </c>
      <c r="F73" s="17">
        <v>29</v>
      </c>
      <c r="G73" s="17">
        <v>291</v>
      </c>
      <c r="H73" s="17">
        <v>74</v>
      </c>
      <c r="I73" s="49">
        <v>394</v>
      </c>
      <c r="J73" s="17"/>
      <c r="K73" s="17"/>
      <c r="L73" s="17"/>
      <c r="M73" s="18"/>
    </row>
    <row r="74" spans="1:13" x14ac:dyDescent="0.2">
      <c r="A74" s="7" t="s">
        <v>100</v>
      </c>
      <c r="B74" s="17">
        <v>17</v>
      </c>
      <c r="C74" s="17">
        <v>7</v>
      </c>
      <c r="D74" s="17">
        <v>10</v>
      </c>
      <c r="E74" s="49">
        <v>34</v>
      </c>
      <c r="F74" s="17">
        <v>40</v>
      </c>
      <c r="G74" s="17">
        <v>88</v>
      </c>
      <c r="H74" s="17">
        <v>16</v>
      </c>
      <c r="I74" s="49">
        <v>144</v>
      </c>
      <c r="J74" s="17"/>
      <c r="K74" s="17"/>
      <c r="L74" s="17"/>
      <c r="M74" s="18"/>
    </row>
    <row r="75" spans="1:13" x14ac:dyDescent="0.2">
      <c r="A75" s="6" t="str">
        <f>VLOOKUP("&lt;Zeilentitel_9&gt;",Uebersetzungen!$B$3:$E$103,Uebersetzungen!$B$2+1,FALSE)</f>
        <v>Region Plessur</v>
      </c>
      <c r="B75" s="9"/>
      <c r="C75" s="9"/>
      <c r="D75" s="9"/>
      <c r="E75" s="54"/>
      <c r="F75" s="9"/>
      <c r="G75" s="9"/>
      <c r="H75" s="9"/>
      <c r="I75" s="54"/>
      <c r="J75" s="9"/>
      <c r="K75" s="9"/>
      <c r="L75" s="9"/>
      <c r="M75" s="12"/>
    </row>
    <row r="76" spans="1:13" x14ac:dyDescent="0.2">
      <c r="A76" s="7" t="s">
        <v>67</v>
      </c>
      <c r="B76" s="17">
        <v>49</v>
      </c>
      <c r="C76" s="17">
        <v>394</v>
      </c>
      <c r="D76" s="17">
        <v>3260</v>
      </c>
      <c r="E76" s="49">
        <v>3703</v>
      </c>
      <c r="F76" s="17">
        <v>187</v>
      </c>
      <c r="G76" s="17">
        <v>3963</v>
      </c>
      <c r="H76" s="17">
        <v>27780</v>
      </c>
      <c r="I76" s="49">
        <v>31930</v>
      </c>
      <c r="J76" s="17"/>
      <c r="K76" s="17"/>
      <c r="L76" s="17"/>
      <c r="M76" s="18"/>
    </row>
    <row r="77" spans="1:13" x14ac:dyDescent="0.2">
      <c r="A77" s="7" t="s">
        <v>68</v>
      </c>
      <c r="B77" s="17">
        <v>37</v>
      </c>
      <c r="C77" s="17">
        <v>34</v>
      </c>
      <c r="D77" s="17">
        <v>118</v>
      </c>
      <c r="E77" s="49">
        <v>189</v>
      </c>
      <c r="F77" s="17">
        <v>107</v>
      </c>
      <c r="G77" s="17">
        <v>193</v>
      </c>
      <c r="H77" s="17">
        <v>467</v>
      </c>
      <c r="I77" s="49">
        <v>767</v>
      </c>
      <c r="J77" s="17"/>
      <c r="K77" s="17"/>
      <c r="L77" s="17"/>
      <c r="M77" s="18"/>
    </row>
    <row r="78" spans="1:13" x14ac:dyDescent="0.2">
      <c r="A78" s="7" t="s">
        <v>69</v>
      </c>
      <c r="B78" s="17">
        <v>55</v>
      </c>
      <c r="C78" s="17">
        <v>52</v>
      </c>
      <c r="D78" s="17">
        <v>358</v>
      </c>
      <c r="E78" s="49">
        <v>465</v>
      </c>
      <c r="F78" s="17">
        <v>139</v>
      </c>
      <c r="G78" s="17">
        <v>328</v>
      </c>
      <c r="H78" s="17">
        <v>2509</v>
      </c>
      <c r="I78" s="49">
        <v>2976</v>
      </c>
      <c r="J78" s="17"/>
      <c r="K78" s="17"/>
      <c r="L78" s="17"/>
      <c r="M78" s="18"/>
    </row>
    <row r="79" spans="1:13" x14ac:dyDescent="0.2">
      <c r="A79" s="7" t="s">
        <v>70</v>
      </c>
      <c r="B79" s="17">
        <v>9</v>
      </c>
      <c r="C79" s="17">
        <v>5</v>
      </c>
      <c r="D79" s="17">
        <v>25</v>
      </c>
      <c r="E79" s="49">
        <v>39</v>
      </c>
      <c r="F79" s="17">
        <v>19</v>
      </c>
      <c r="G79" s="17">
        <v>13</v>
      </c>
      <c r="H79" s="17">
        <v>84</v>
      </c>
      <c r="I79" s="49">
        <v>116</v>
      </c>
      <c r="J79" s="17"/>
      <c r="K79" s="17"/>
      <c r="L79" s="17"/>
      <c r="M79" s="18"/>
    </row>
    <row r="80" spans="1:13" x14ac:dyDescent="0.2">
      <c r="A80" s="6" t="str">
        <f>VLOOKUP("&lt;Zeilentitel_10&gt;",Uebersetzungen!$B$3:$E$103,Uebersetzungen!$B$2+1,FALSE)</f>
        <v>Region Prättigau/Davos</v>
      </c>
      <c r="B80" s="9"/>
      <c r="C80" s="9"/>
      <c r="D80" s="9"/>
      <c r="E80" s="54"/>
      <c r="F80" s="9"/>
      <c r="G80" s="9"/>
      <c r="H80" s="9"/>
      <c r="I80" s="54"/>
      <c r="J80" s="9"/>
      <c r="K80" s="9"/>
      <c r="L80" s="9"/>
      <c r="M80" s="12"/>
    </row>
    <row r="81" spans="1:13" x14ac:dyDescent="0.2">
      <c r="A81" s="7" t="s">
        <v>61</v>
      </c>
      <c r="B81" s="17">
        <v>82</v>
      </c>
      <c r="C81" s="17">
        <v>143</v>
      </c>
      <c r="D81" s="17">
        <v>928</v>
      </c>
      <c r="E81" s="49">
        <v>1153</v>
      </c>
      <c r="F81" s="17">
        <v>223</v>
      </c>
      <c r="G81" s="17">
        <v>1028</v>
      </c>
      <c r="H81" s="17">
        <v>7306</v>
      </c>
      <c r="I81" s="49">
        <v>8557</v>
      </c>
      <c r="J81" s="17"/>
      <c r="K81" s="17"/>
      <c r="L81" s="17"/>
      <c r="M81" s="18"/>
    </row>
    <row r="82" spans="1:13" x14ac:dyDescent="0.2">
      <c r="A82" s="7" t="s">
        <v>62</v>
      </c>
      <c r="B82" s="17">
        <v>22</v>
      </c>
      <c r="C82" s="17">
        <v>17</v>
      </c>
      <c r="D82" s="17">
        <v>19</v>
      </c>
      <c r="E82" s="49">
        <v>58</v>
      </c>
      <c r="F82" s="17">
        <v>91</v>
      </c>
      <c r="G82" s="17">
        <v>64</v>
      </c>
      <c r="H82" s="17">
        <v>61</v>
      </c>
      <c r="I82" s="49">
        <v>216</v>
      </c>
      <c r="J82" s="17"/>
      <c r="K82" s="17"/>
      <c r="L82" s="17"/>
      <c r="M82" s="18"/>
    </row>
    <row r="83" spans="1:13" x14ac:dyDescent="0.2">
      <c r="A83" s="7" t="s">
        <v>63</v>
      </c>
      <c r="B83" s="17">
        <v>19</v>
      </c>
      <c r="C83" s="17">
        <v>5</v>
      </c>
      <c r="D83" s="17">
        <v>7</v>
      </c>
      <c r="E83" s="49">
        <v>31</v>
      </c>
      <c r="F83" s="17">
        <v>52</v>
      </c>
      <c r="G83" s="17">
        <v>13</v>
      </c>
      <c r="H83" s="17">
        <v>15</v>
      </c>
      <c r="I83" s="49">
        <v>80</v>
      </c>
      <c r="J83" s="17"/>
      <c r="K83" s="17"/>
      <c r="L83" s="17"/>
      <c r="M83" s="18"/>
    </row>
    <row r="84" spans="1:13" x14ac:dyDescent="0.2">
      <c r="A84" s="7" t="s">
        <v>64</v>
      </c>
      <c r="B84" s="17">
        <v>30</v>
      </c>
      <c r="C84" s="17">
        <v>31</v>
      </c>
      <c r="D84" s="17">
        <v>49</v>
      </c>
      <c r="E84" s="49">
        <v>110</v>
      </c>
      <c r="F84" s="17">
        <v>71</v>
      </c>
      <c r="G84" s="17">
        <v>154</v>
      </c>
      <c r="H84" s="17">
        <v>178</v>
      </c>
      <c r="I84" s="49">
        <v>403</v>
      </c>
      <c r="J84" s="17"/>
      <c r="K84" s="17"/>
      <c r="L84" s="17"/>
      <c r="M84" s="18"/>
    </row>
    <row r="85" spans="1:13" x14ac:dyDescent="0.2">
      <c r="A85" s="7" t="s">
        <v>101</v>
      </c>
      <c r="B85" s="17">
        <v>86</v>
      </c>
      <c r="C85" s="17">
        <v>93</v>
      </c>
      <c r="D85" s="17">
        <v>348</v>
      </c>
      <c r="E85" s="49">
        <v>527</v>
      </c>
      <c r="F85" s="17">
        <v>218</v>
      </c>
      <c r="G85" s="17">
        <v>620</v>
      </c>
      <c r="H85" s="17">
        <v>1650</v>
      </c>
      <c r="I85" s="49">
        <v>2488</v>
      </c>
      <c r="J85" s="17"/>
      <c r="K85" s="17"/>
      <c r="L85" s="17"/>
      <c r="M85" s="18"/>
    </row>
    <row r="86" spans="1:13" x14ac:dyDescent="0.2">
      <c r="A86" s="7" t="s">
        <v>90</v>
      </c>
      <c r="B86" s="17">
        <v>15</v>
      </c>
      <c r="C86" s="17">
        <v>6</v>
      </c>
      <c r="D86" s="17">
        <v>9</v>
      </c>
      <c r="E86" s="49">
        <v>30</v>
      </c>
      <c r="F86" s="17">
        <v>26</v>
      </c>
      <c r="G86" s="17">
        <v>8</v>
      </c>
      <c r="H86" s="17">
        <v>41</v>
      </c>
      <c r="I86" s="49">
        <v>75</v>
      </c>
      <c r="J86" s="17"/>
      <c r="K86" s="17"/>
      <c r="L86" s="17"/>
      <c r="M86" s="18"/>
    </row>
    <row r="87" spans="1:13" x14ac:dyDescent="0.2">
      <c r="A87" s="7" t="s">
        <v>65</v>
      </c>
      <c r="B87" s="17">
        <v>15</v>
      </c>
      <c r="C87" s="17">
        <v>24</v>
      </c>
      <c r="D87" s="17">
        <v>75</v>
      </c>
      <c r="E87" s="49">
        <v>114</v>
      </c>
      <c r="F87" s="17">
        <v>38</v>
      </c>
      <c r="G87" s="17">
        <v>214</v>
      </c>
      <c r="H87" s="17">
        <v>306</v>
      </c>
      <c r="I87" s="49">
        <v>558</v>
      </c>
      <c r="J87" s="17"/>
      <c r="K87" s="17"/>
      <c r="L87" s="17"/>
      <c r="M87" s="18"/>
    </row>
    <row r="88" spans="1:13" x14ac:dyDescent="0.2">
      <c r="A88" s="7" t="s">
        <v>66</v>
      </c>
      <c r="B88" s="17">
        <v>90</v>
      </c>
      <c r="C88" s="17">
        <v>25</v>
      </c>
      <c r="D88" s="17">
        <v>81</v>
      </c>
      <c r="E88" s="49">
        <v>196</v>
      </c>
      <c r="F88" s="17">
        <v>221</v>
      </c>
      <c r="G88" s="17">
        <v>90</v>
      </c>
      <c r="H88" s="17">
        <v>208</v>
      </c>
      <c r="I88" s="49">
        <v>519</v>
      </c>
      <c r="J88" s="17"/>
      <c r="K88" s="17"/>
      <c r="L88" s="17"/>
      <c r="M88" s="18"/>
    </row>
    <row r="89" spans="1:13" x14ac:dyDescent="0.2">
      <c r="A89" s="7" t="s">
        <v>79</v>
      </c>
      <c r="B89" s="17">
        <v>49</v>
      </c>
      <c r="C89" s="17">
        <v>28</v>
      </c>
      <c r="D89" s="17">
        <v>109</v>
      </c>
      <c r="E89" s="49">
        <v>186</v>
      </c>
      <c r="F89" s="17">
        <v>127</v>
      </c>
      <c r="G89" s="17">
        <v>653</v>
      </c>
      <c r="H89" s="17">
        <v>370</v>
      </c>
      <c r="I89" s="49">
        <v>1150</v>
      </c>
      <c r="J89" s="17"/>
      <c r="K89" s="17"/>
      <c r="L89" s="17"/>
      <c r="M89" s="18"/>
    </row>
    <row r="90" spans="1:13" x14ac:dyDescent="0.2">
      <c r="A90" s="7" t="s">
        <v>80</v>
      </c>
      <c r="B90" s="17">
        <v>53</v>
      </c>
      <c r="C90" s="17">
        <v>36</v>
      </c>
      <c r="D90" s="17">
        <v>131</v>
      </c>
      <c r="E90" s="49">
        <v>220</v>
      </c>
      <c r="F90" s="17">
        <v>116</v>
      </c>
      <c r="G90" s="17">
        <v>378</v>
      </c>
      <c r="H90" s="17">
        <v>883</v>
      </c>
      <c r="I90" s="49">
        <v>1377</v>
      </c>
      <c r="J90" s="17"/>
      <c r="K90" s="17"/>
      <c r="L90" s="17"/>
      <c r="M90" s="18"/>
    </row>
    <row r="91" spans="1:13" x14ac:dyDescent="0.2">
      <c r="A91" s="7" t="s">
        <v>81</v>
      </c>
      <c r="B91" s="17">
        <v>38</v>
      </c>
      <c r="C91" s="17">
        <v>19</v>
      </c>
      <c r="D91" s="17">
        <v>46</v>
      </c>
      <c r="E91" s="49">
        <v>103</v>
      </c>
      <c r="F91" s="17">
        <v>111</v>
      </c>
      <c r="G91" s="17">
        <v>255</v>
      </c>
      <c r="H91" s="17">
        <v>232</v>
      </c>
      <c r="I91" s="49">
        <v>598</v>
      </c>
      <c r="J91" s="17"/>
      <c r="K91" s="17"/>
      <c r="L91" s="17"/>
      <c r="M91" s="18"/>
    </row>
    <row r="92" spans="1:13" x14ac:dyDescent="0.2">
      <c r="A92" s="6" t="str">
        <f>VLOOKUP("&lt;Zeilentitel_11&gt;",Uebersetzungen!$B$3:$E$103,Uebersetzungen!$B$2+1,FALSE)</f>
        <v>Region Surselva</v>
      </c>
      <c r="B92" s="9"/>
      <c r="C92" s="9"/>
      <c r="D92" s="9"/>
      <c r="E92" s="54"/>
      <c r="F92" s="9"/>
      <c r="G92" s="9"/>
      <c r="H92" s="9"/>
      <c r="I92" s="54"/>
      <c r="J92" s="9"/>
      <c r="K92" s="9"/>
      <c r="L92" s="9"/>
      <c r="M92" s="12"/>
    </row>
    <row r="93" spans="1:13" x14ac:dyDescent="0.2">
      <c r="A93" s="7" t="s">
        <v>6</v>
      </c>
      <c r="B93" s="17">
        <v>12</v>
      </c>
      <c r="C93" s="17">
        <v>5</v>
      </c>
      <c r="D93" s="17">
        <v>31</v>
      </c>
      <c r="E93" s="49">
        <v>48</v>
      </c>
      <c r="F93" s="17">
        <v>39</v>
      </c>
      <c r="G93" s="17">
        <v>67</v>
      </c>
      <c r="H93" s="17">
        <v>170</v>
      </c>
      <c r="I93" s="49">
        <v>276</v>
      </c>
      <c r="J93" s="17"/>
      <c r="K93" s="17"/>
      <c r="L93" s="17"/>
      <c r="M93" s="18"/>
    </row>
    <row r="94" spans="1:13" x14ac:dyDescent="0.2">
      <c r="A94" s="7" t="s">
        <v>7</v>
      </c>
      <c r="B94" s="17">
        <v>11</v>
      </c>
      <c r="C94" s="17">
        <v>23</v>
      </c>
      <c r="D94" s="17">
        <v>145</v>
      </c>
      <c r="E94" s="49">
        <v>179</v>
      </c>
      <c r="F94" s="17">
        <v>26</v>
      </c>
      <c r="G94" s="17">
        <v>104</v>
      </c>
      <c r="H94" s="17">
        <v>1175</v>
      </c>
      <c r="I94" s="49">
        <v>1305</v>
      </c>
      <c r="J94" s="17"/>
      <c r="K94" s="17"/>
      <c r="L94" s="17"/>
      <c r="M94" s="18"/>
    </row>
    <row r="95" spans="1:13" x14ac:dyDescent="0.2">
      <c r="A95" s="7" t="s">
        <v>8</v>
      </c>
      <c r="B95" s="17">
        <v>5</v>
      </c>
      <c r="C95" s="17">
        <v>6</v>
      </c>
      <c r="D95" s="17">
        <v>29</v>
      </c>
      <c r="E95" s="49">
        <v>40</v>
      </c>
      <c r="F95" s="17">
        <v>13</v>
      </c>
      <c r="G95" s="17">
        <v>25</v>
      </c>
      <c r="H95" s="17">
        <v>68</v>
      </c>
      <c r="I95" s="49">
        <v>106</v>
      </c>
      <c r="J95" s="17"/>
      <c r="K95" s="17"/>
      <c r="L95" s="17"/>
      <c r="M95" s="18"/>
    </row>
    <row r="96" spans="1:13" x14ac:dyDescent="0.2">
      <c r="A96" s="7" t="s">
        <v>9</v>
      </c>
      <c r="B96" s="17">
        <v>8</v>
      </c>
      <c r="C96" s="17">
        <v>15</v>
      </c>
      <c r="D96" s="17">
        <v>36</v>
      </c>
      <c r="E96" s="49">
        <v>59</v>
      </c>
      <c r="F96" s="17">
        <v>22</v>
      </c>
      <c r="G96" s="17">
        <v>62</v>
      </c>
      <c r="H96" s="17">
        <v>112</v>
      </c>
      <c r="I96" s="49">
        <v>196</v>
      </c>
      <c r="J96" s="17"/>
      <c r="K96" s="17"/>
      <c r="L96" s="17"/>
      <c r="M96" s="18"/>
    </row>
    <row r="97" spans="1:13" x14ac:dyDescent="0.2">
      <c r="A97" s="7" t="s">
        <v>10</v>
      </c>
      <c r="B97" s="17">
        <v>32</v>
      </c>
      <c r="C97" s="17">
        <v>19</v>
      </c>
      <c r="D97" s="17">
        <v>68</v>
      </c>
      <c r="E97" s="49">
        <v>119</v>
      </c>
      <c r="F97" s="17">
        <v>90</v>
      </c>
      <c r="G97" s="17">
        <v>160</v>
      </c>
      <c r="H97" s="17">
        <v>406</v>
      </c>
      <c r="I97" s="49">
        <v>656</v>
      </c>
      <c r="J97" s="17"/>
      <c r="K97" s="17"/>
      <c r="L97" s="17"/>
      <c r="M97" s="18"/>
    </row>
    <row r="98" spans="1:13" x14ac:dyDescent="0.2">
      <c r="A98" s="7" t="s">
        <v>11</v>
      </c>
      <c r="B98" s="17">
        <v>135</v>
      </c>
      <c r="C98" s="17">
        <v>44</v>
      </c>
      <c r="D98" s="17">
        <v>116</v>
      </c>
      <c r="E98" s="49">
        <v>295</v>
      </c>
      <c r="F98" s="17">
        <v>319</v>
      </c>
      <c r="G98" s="17">
        <v>208</v>
      </c>
      <c r="H98" s="17">
        <v>427</v>
      </c>
      <c r="I98" s="49">
        <v>954</v>
      </c>
      <c r="J98" s="17"/>
      <c r="K98" s="17"/>
      <c r="L98" s="17"/>
      <c r="M98" s="18"/>
    </row>
    <row r="99" spans="1:13" x14ac:dyDescent="0.2">
      <c r="A99" s="7" t="s">
        <v>12</v>
      </c>
      <c r="B99" s="17">
        <v>93</v>
      </c>
      <c r="C99" s="17">
        <v>74</v>
      </c>
      <c r="D99" s="17">
        <v>360</v>
      </c>
      <c r="E99" s="49">
        <v>527</v>
      </c>
      <c r="F99" s="17">
        <v>232</v>
      </c>
      <c r="G99" s="17">
        <v>629</v>
      </c>
      <c r="H99" s="17">
        <v>2348</v>
      </c>
      <c r="I99" s="49">
        <v>3209</v>
      </c>
      <c r="J99" s="17"/>
      <c r="K99" s="17"/>
      <c r="L99" s="17"/>
      <c r="M99" s="18"/>
    </row>
    <row r="100" spans="1:13" x14ac:dyDescent="0.2">
      <c r="A100" s="7" t="s">
        <v>23</v>
      </c>
      <c r="B100" s="17">
        <v>85</v>
      </c>
      <c r="C100" s="17">
        <v>15</v>
      </c>
      <c r="D100" s="17">
        <v>60</v>
      </c>
      <c r="E100" s="49">
        <v>160</v>
      </c>
      <c r="F100" s="17">
        <v>218</v>
      </c>
      <c r="G100" s="17">
        <v>54</v>
      </c>
      <c r="H100" s="17">
        <v>145</v>
      </c>
      <c r="I100" s="49">
        <v>417</v>
      </c>
      <c r="J100" s="17"/>
      <c r="K100" s="17"/>
      <c r="L100" s="17"/>
      <c r="M100" s="18"/>
    </row>
    <row r="101" spans="1:13" x14ac:dyDescent="0.2">
      <c r="A101" s="7" t="s">
        <v>82</v>
      </c>
      <c r="B101" s="17">
        <v>57</v>
      </c>
      <c r="C101" s="17">
        <v>27</v>
      </c>
      <c r="D101" s="17">
        <v>109</v>
      </c>
      <c r="E101" s="49">
        <v>193</v>
      </c>
      <c r="F101" s="17">
        <v>156</v>
      </c>
      <c r="G101" s="17">
        <v>160</v>
      </c>
      <c r="H101" s="17">
        <v>448</v>
      </c>
      <c r="I101" s="49">
        <v>764</v>
      </c>
      <c r="J101" s="17"/>
      <c r="K101" s="17"/>
      <c r="L101" s="17"/>
      <c r="M101" s="18"/>
    </row>
    <row r="102" spans="1:13" x14ac:dyDescent="0.2">
      <c r="A102" s="7" t="s">
        <v>83</v>
      </c>
      <c r="B102" s="17">
        <v>36</v>
      </c>
      <c r="C102" s="17">
        <v>32</v>
      </c>
      <c r="D102" s="17">
        <v>135</v>
      </c>
      <c r="E102" s="49">
        <v>203</v>
      </c>
      <c r="F102" s="17">
        <v>100</v>
      </c>
      <c r="G102" s="17">
        <v>333</v>
      </c>
      <c r="H102" s="17">
        <v>747</v>
      </c>
      <c r="I102" s="49">
        <v>1180</v>
      </c>
      <c r="J102" s="17"/>
      <c r="K102" s="17"/>
      <c r="L102" s="17"/>
      <c r="M102" s="18"/>
    </row>
    <row r="103" spans="1:13" x14ac:dyDescent="0.2">
      <c r="A103" s="7" t="s">
        <v>84</v>
      </c>
      <c r="B103" s="17">
        <v>24</v>
      </c>
      <c r="C103" s="17">
        <v>9</v>
      </c>
      <c r="D103" s="17">
        <v>20</v>
      </c>
      <c r="E103" s="49">
        <v>53</v>
      </c>
      <c r="F103" s="17">
        <v>61</v>
      </c>
      <c r="G103" s="17">
        <v>21</v>
      </c>
      <c r="H103" s="17">
        <v>70</v>
      </c>
      <c r="I103" s="49">
        <v>152</v>
      </c>
      <c r="J103" s="17"/>
      <c r="K103" s="17"/>
      <c r="L103" s="17"/>
      <c r="M103" s="18"/>
    </row>
    <row r="104" spans="1:13" x14ac:dyDescent="0.2">
      <c r="A104" s="7" t="s">
        <v>85</v>
      </c>
      <c r="B104" s="17">
        <v>41</v>
      </c>
      <c r="C104" s="17">
        <v>18</v>
      </c>
      <c r="D104" s="17">
        <v>55</v>
      </c>
      <c r="E104" s="49">
        <v>114</v>
      </c>
      <c r="F104" s="17">
        <v>109</v>
      </c>
      <c r="G104" s="17">
        <v>155</v>
      </c>
      <c r="H104" s="17">
        <v>196</v>
      </c>
      <c r="I104" s="49">
        <v>460</v>
      </c>
      <c r="J104" s="17"/>
      <c r="K104" s="17"/>
      <c r="L104" s="17"/>
      <c r="M104" s="18"/>
    </row>
    <row r="105" spans="1:13" x14ac:dyDescent="0.2">
      <c r="A105" s="7" t="s">
        <v>86</v>
      </c>
      <c r="B105" s="17">
        <v>21</v>
      </c>
      <c r="C105" s="17">
        <v>23</v>
      </c>
      <c r="D105" s="17">
        <v>109</v>
      </c>
      <c r="E105" s="49">
        <v>153</v>
      </c>
      <c r="F105" s="17">
        <v>46</v>
      </c>
      <c r="G105" s="17">
        <v>286</v>
      </c>
      <c r="H105" s="17">
        <v>471</v>
      </c>
      <c r="I105" s="49">
        <v>803</v>
      </c>
      <c r="J105" s="17"/>
      <c r="K105" s="17"/>
      <c r="L105" s="17"/>
      <c r="M105" s="18"/>
    </row>
    <row r="106" spans="1:13" x14ac:dyDescent="0.2">
      <c r="A106" s="7" t="s">
        <v>87</v>
      </c>
      <c r="B106" s="17">
        <v>25</v>
      </c>
      <c r="C106" s="17">
        <v>31</v>
      </c>
      <c r="D106" s="17">
        <v>73</v>
      </c>
      <c r="E106" s="49">
        <v>129</v>
      </c>
      <c r="F106" s="17">
        <v>63</v>
      </c>
      <c r="G106" s="17">
        <v>152</v>
      </c>
      <c r="H106" s="17">
        <v>358</v>
      </c>
      <c r="I106" s="49">
        <v>573</v>
      </c>
      <c r="J106" s="17"/>
      <c r="K106" s="17"/>
      <c r="L106" s="17"/>
      <c r="M106" s="18"/>
    </row>
    <row r="107" spans="1:13" x14ac:dyDescent="0.2">
      <c r="A107" s="7" t="s">
        <v>91</v>
      </c>
      <c r="B107" s="17">
        <v>48</v>
      </c>
      <c r="C107" s="17">
        <v>18</v>
      </c>
      <c r="D107" s="17">
        <v>92</v>
      </c>
      <c r="E107" s="49">
        <v>158</v>
      </c>
      <c r="F107" s="17">
        <v>102</v>
      </c>
      <c r="G107" s="17">
        <v>130</v>
      </c>
      <c r="H107" s="17">
        <v>406</v>
      </c>
      <c r="I107" s="49">
        <v>638</v>
      </c>
      <c r="J107" s="17"/>
      <c r="K107" s="17"/>
      <c r="L107" s="17"/>
      <c r="M107" s="18"/>
    </row>
    <row r="108" spans="1:13" x14ac:dyDescent="0.2">
      <c r="A108" s="6" t="str">
        <f>VLOOKUP("&lt;Zeilentitel_12&gt;",Uebersetzungen!$B$3:$E$103,Uebersetzungen!$B$2+1,FALSE)</f>
        <v>Region Viamala</v>
      </c>
      <c r="B108" s="9"/>
      <c r="C108" s="9"/>
      <c r="D108" s="9"/>
      <c r="E108" s="54"/>
      <c r="F108" s="9"/>
      <c r="G108" s="9"/>
      <c r="H108" s="9"/>
      <c r="I108" s="54"/>
      <c r="J108" s="9"/>
      <c r="K108" s="9"/>
      <c r="L108" s="9"/>
      <c r="M108" s="12"/>
    </row>
    <row r="109" spans="1:13" x14ac:dyDescent="0.2">
      <c r="A109" s="7" t="s">
        <v>13</v>
      </c>
      <c r="B109" s="17">
        <v>4</v>
      </c>
      <c r="C109" s="17" t="s">
        <v>206</v>
      </c>
      <c r="D109" s="17">
        <v>25</v>
      </c>
      <c r="E109" s="49">
        <v>30</v>
      </c>
      <c r="F109" s="17">
        <v>13</v>
      </c>
      <c r="G109" s="17" t="s">
        <v>206</v>
      </c>
      <c r="H109" s="17">
        <v>141</v>
      </c>
      <c r="I109" s="49">
        <v>155</v>
      </c>
      <c r="J109" s="17"/>
      <c r="K109" s="17"/>
      <c r="L109" s="17"/>
      <c r="M109" s="18"/>
    </row>
    <row r="110" spans="1:13" x14ac:dyDescent="0.2">
      <c r="A110" s="7" t="s">
        <v>14</v>
      </c>
      <c r="B110" s="17" t="s">
        <v>206</v>
      </c>
      <c r="C110" s="17">
        <v>9</v>
      </c>
      <c r="D110" s="17">
        <v>15</v>
      </c>
      <c r="E110" s="49">
        <v>27</v>
      </c>
      <c r="F110" s="17" t="s">
        <v>206</v>
      </c>
      <c r="G110" s="17">
        <v>30</v>
      </c>
      <c r="H110" s="17">
        <v>368</v>
      </c>
      <c r="I110" s="49">
        <v>403</v>
      </c>
      <c r="J110" s="17"/>
      <c r="K110" s="17"/>
      <c r="L110" s="17"/>
      <c r="M110" s="18"/>
    </row>
    <row r="111" spans="1:13" x14ac:dyDescent="0.2">
      <c r="A111" s="7" t="s">
        <v>15</v>
      </c>
      <c r="B111" s="17">
        <v>14</v>
      </c>
      <c r="C111" s="17">
        <v>10</v>
      </c>
      <c r="D111" s="17">
        <v>39</v>
      </c>
      <c r="E111" s="49">
        <v>63</v>
      </c>
      <c r="F111" s="17">
        <v>28</v>
      </c>
      <c r="G111" s="17">
        <v>37</v>
      </c>
      <c r="H111" s="17">
        <v>303</v>
      </c>
      <c r="I111" s="49">
        <v>368</v>
      </c>
      <c r="J111" s="17"/>
      <c r="K111" s="17"/>
      <c r="L111" s="17"/>
      <c r="M111" s="18"/>
    </row>
    <row r="112" spans="1:13" x14ac:dyDescent="0.2">
      <c r="A112" s="7" t="s">
        <v>16</v>
      </c>
      <c r="B112" s="17">
        <v>7</v>
      </c>
      <c r="C112" s="17">
        <v>21</v>
      </c>
      <c r="D112" s="17">
        <v>39</v>
      </c>
      <c r="E112" s="49">
        <v>67</v>
      </c>
      <c r="F112" s="17">
        <v>18</v>
      </c>
      <c r="G112" s="17">
        <v>167</v>
      </c>
      <c r="H112" s="17">
        <v>102</v>
      </c>
      <c r="I112" s="49">
        <v>287</v>
      </c>
      <c r="J112" s="17"/>
      <c r="K112" s="17"/>
      <c r="L112" s="17"/>
      <c r="M112" s="18"/>
    </row>
    <row r="113" spans="1:13" x14ac:dyDescent="0.2">
      <c r="A113" s="7" t="s">
        <v>17</v>
      </c>
      <c r="B113" s="17">
        <v>48</v>
      </c>
      <c r="C113" s="17">
        <v>37</v>
      </c>
      <c r="D113" s="17">
        <v>82</v>
      </c>
      <c r="E113" s="49">
        <v>167</v>
      </c>
      <c r="F113" s="17">
        <v>142</v>
      </c>
      <c r="G113" s="17">
        <v>229</v>
      </c>
      <c r="H113" s="17">
        <v>606</v>
      </c>
      <c r="I113" s="49">
        <v>977</v>
      </c>
      <c r="J113" s="17"/>
      <c r="K113" s="17"/>
      <c r="L113" s="17"/>
      <c r="M113" s="18"/>
    </row>
    <row r="114" spans="1:13" x14ac:dyDescent="0.2">
      <c r="A114" s="7" t="s">
        <v>18</v>
      </c>
      <c r="B114" s="17">
        <v>14</v>
      </c>
      <c r="C114" s="17" t="s">
        <v>206</v>
      </c>
      <c r="D114" s="17">
        <v>11</v>
      </c>
      <c r="E114" s="49">
        <v>28</v>
      </c>
      <c r="F114" s="17">
        <v>34</v>
      </c>
      <c r="G114" s="17" t="s">
        <v>206</v>
      </c>
      <c r="H114" s="17">
        <v>21</v>
      </c>
      <c r="I114" s="49">
        <v>61</v>
      </c>
      <c r="J114" s="17"/>
      <c r="K114" s="17"/>
      <c r="L114" s="17"/>
      <c r="M114" s="18"/>
    </row>
    <row r="115" spans="1:13" x14ac:dyDescent="0.2">
      <c r="A115" s="7" t="s">
        <v>19</v>
      </c>
      <c r="B115" s="17">
        <v>11</v>
      </c>
      <c r="C115" s="17" t="s">
        <v>206</v>
      </c>
      <c r="D115" s="17">
        <v>22</v>
      </c>
      <c r="E115" s="49">
        <v>35</v>
      </c>
      <c r="F115" s="17">
        <v>29</v>
      </c>
      <c r="G115" s="17" t="s">
        <v>206</v>
      </c>
      <c r="H115" s="17">
        <v>42</v>
      </c>
      <c r="I115" s="49">
        <v>75</v>
      </c>
      <c r="J115" s="17"/>
      <c r="K115" s="17"/>
      <c r="L115" s="17"/>
      <c r="M115" s="18"/>
    </row>
    <row r="116" spans="1:13" x14ac:dyDescent="0.2">
      <c r="A116" s="7" t="s">
        <v>20</v>
      </c>
      <c r="B116" s="17">
        <v>11</v>
      </c>
      <c r="C116" s="17">
        <v>45</v>
      </c>
      <c r="D116" s="17">
        <v>270</v>
      </c>
      <c r="E116" s="49">
        <v>326</v>
      </c>
      <c r="F116" s="17">
        <v>30</v>
      </c>
      <c r="G116" s="17">
        <v>557</v>
      </c>
      <c r="H116" s="17">
        <v>1638</v>
      </c>
      <c r="I116" s="49">
        <v>2225</v>
      </c>
      <c r="J116" s="17"/>
      <c r="K116" s="17"/>
      <c r="L116" s="17"/>
      <c r="M116" s="18"/>
    </row>
    <row r="117" spans="1:13" x14ac:dyDescent="0.2">
      <c r="A117" s="7" t="s">
        <v>21</v>
      </c>
      <c r="B117" s="17">
        <v>22</v>
      </c>
      <c r="C117" s="17" t="s">
        <v>206</v>
      </c>
      <c r="D117" s="17">
        <v>12</v>
      </c>
      <c r="E117" s="49">
        <v>36</v>
      </c>
      <c r="F117" s="17">
        <v>54</v>
      </c>
      <c r="G117" s="17" t="s">
        <v>206</v>
      </c>
      <c r="H117" s="17">
        <v>22</v>
      </c>
      <c r="I117" s="49">
        <v>79</v>
      </c>
      <c r="J117" s="17"/>
      <c r="K117" s="17"/>
      <c r="L117" s="17"/>
      <c r="M117" s="18"/>
    </row>
    <row r="118" spans="1:13" x14ac:dyDescent="0.2">
      <c r="A118" s="7" t="s">
        <v>22</v>
      </c>
      <c r="B118" s="17">
        <v>9</v>
      </c>
      <c r="C118" s="17">
        <v>0</v>
      </c>
      <c r="D118" s="17">
        <v>11</v>
      </c>
      <c r="E118" s="49">
        <v>20</v>
      </c>
      <c r="F118" s="17">
        <v>24</v>
      </c>
      <c r="G118" s="17">
        <v>0</v>
      </c>
      <c r="H118" s="17">
        <v>48</v>
      </c>
      <c r="I118" s="49">
        <v>72</v>
      </c>
      <c r="J118" s="17"/>
      <c r="K118" s="17"/>
      <c r="L118" s="17"/>
      <c r="M118" s="18"/>
    </row>
    <row r="119" spans="1:13" x14ac:dyDescent="0.2">
      <c r="A119" s="7" t="s">
        <v>24</v>
      </c>
      <c r="B119" s="17">
        <v>55</v>
      </c>
      <c r="C119" s="17">
        <v>25</v>
      </c>
      <c r="D119" s="17">
        <v>119</v>
      </c>
      <c r="E119" s="49">
        <v>199</v>
      </c>
      <c r="F119" s="17">
        <v>145</v>
      </c>
      <c r="G119" s="17">
        <v>44</v>
      </c>
      <c r="H119" s="17">
        <v>237</v>
      </c>
      <c r="I119" s="49">
        <v>426</v>
      </c>
      <c r="J119" s="17"/>
      <c r="K119" s="17"/>
      <c r="L119" s="17"/>
      <c r="M119" s="18"/>
    </row>
    <row r="120" spans="1:13" x14ac:dyDescent="0.2">
      <c r="A120" s="7" t="s">
        <v>25</v>
      </c>
      <c r="B120" s="17">
        <v>16</v>
      </c>
      <c r="C120" s="17" t="s">
        <v>206</v>
      </c>
      <c r="D120" s="17">
        <v>15</v>
      </c>
      <c r="E120" s="49">
        <v>33</v>
      </c>
      <c r="F120" s="17">
        <v>47</v>
      </c>
      <c r="G120" s="17" t="s">
        <v>206</v>
      </c>
      <c r="H120" s="17">
        <v>40</v>
      </c>
      <c r="I120" s="49">
        <v>103</v>
      </c>
      <c r="J120" s="17"/>
      <c r="K120" s="17"/>
      <c r="L120" s="17"/>
      <c r="M120" s="18"/>
    </row>
    <row r="121" spans="1:13" x14ac:dyDescent="0.2">
      <c r="A121" s="7" t="s">
        <v>26</v>
      </c>
      <c r="B121" s="17">
        <v>9</v>
      </c>
      <c r="C121" s="17" t="s">
        <v>206</v>
      </c>
      <c r="D121" s="17">
        <v>10</v>
      </c>
      <c r="E121" s="49">
        <v>22</v>
      </c>
      <c r="F121" s="17">
        <v>27</v>
      </c>
      <c r="G121" s="17" t="s">
        <v>206</v>
      </c>
      <c r="H121" s="17">
        <v>17</v>
      </c>
      <c r="I121" s="49">
        <v>53</v>
      </c>
      <c r="J121" s="17"/>
      <c r="K121" s="17"/>
      <c r="L121" s="17"/>
      <c r="M121" s="18"/>
    </row>
    <row r="122" spans="1:13" x14ac:dyDescent="0.2">
      <c r="A122" s="7" t="s">
        <v>27</v>
      </c>
      <c r="B122" s="17">
        <v>14</v>
      </c>
      <c r="C122" s="17">
        <v>21</v>
      </c>
      <c r="D122" s="17">
        <v>65</v>
      </c>
      <c r="E122" s="49">
        <v>100</v>
      </c>
      <c r="F122" s="17">
        <v>42</v>
      </c>
      <c r="G122" s="17">
        <v>99</v>
      </c>
      <c r="H122" s="17">
        <v>312</v>
      </c>
      <c r="I122" s="49">
        <v>453</v>
      </c>
      <c r="J122" s="17"/>
      <c r="K122" s="17"/>
      <c r="L122" s="17"/>
      <c r="M122" s="18"/>
    </row>
    <row r="123" spans="1:13" x14ac:dyDescent="0.2">
      <c r="A123" s="7" t="s">
        <v>28</v>
      </c>
      <c r="B123" s="17" t="s">
        <v>206</v>
      </c>
      <c r="C123" s="17" t="s">
        <v>206</v>
      </c>
      <c r="D123" s="17">
        <v>11</v>
      </c>
      <c r="E123" s="49">
        <v>14</v>
      </c>
      <c r="F123" s="17" t="s">
        <v>206</v>
      </c>
      <c r="G123" s="17" t="s">
        <v>206</v>
      </c>
      <c r="H123" s="17">
        <v>40</v>
      </c>
      <c r="I123" s="49">
        <v>46</v>
      </c>
      <c r="J123" s="17"/>
      <c r="K123" s="17"/>
      <c r="L123" s="17"/>
      <c r="M123" s="18"/>
    </row>
    <row r="124" spans="1:13" x14ac:dyDescent="0.2">
      <c r="A124" s="7" t="s">
        <v>29</v>
      </c>
      <c r="B124" s="17">
        <v>13</v>
      </c>
      <c r="C124" s="17">
        <v>11</v>
      </c>
      <c r="D124" s="17">
        <v>32</v>
      </c>
      <c r="E124" s="49">
        <v>56</v>
      </c>
      <c r="F124" s="17">
        <v>37</v>
      </c>
      <c r="G124" s="17">
        <v>98</v>
      </c>
      <c r="H124" s="17">
        <v>70</v>
      </c>
      <c r="I124" s="49">
        <v>205</v>
      </c>
      <c r="J124" s="17"/>
      <c r="K124" s="17"/>
      <c r="L124" s="17"/>
      <c r="M124" s="18"/>
    </row>
    <row r="125" spans="1:13" x14ac:dyDescent="0.2">
      <c r="A125" s="7" t="s">
        <v>30</v>
      </c>
      <c r="B125" s="17" t="s">
        <v>206</v>
      </c>
      <c r="C125" s="17" t="s">
        <v>206</v>
      </c>
      <c r="D125" s="17">
        <v>6</v>
      </c>
      <c r="E125" s="49">
        <v>10</v>
      </c>
      <c r="F125" s="17" t="s">
        <v>206</v>
      </c>
      <c r="G125" s="17" t="s">
        <v>206</v>
      </c>
      <c r="H125" s="17">
        <v>8</v>
      </c>
      <c r="I125" s="49">
        <v>34</v>
      </c>
      <c r="J125" s="17"/>
      <c r="K125" s="17"/>
      <c r="L125" s="17"/>
      <c r="M125" s="18"/>
    </row>
    <row r="126" spans="1:13" x14ac:dyDescent="0.2">
      <c r="A126" s="7" t="s">
        <v>93</v>
      </c>
      <c r="B126" s="17">
        <v>46</v>
      </c>
      <c r="C126" s="17">
        <v>16</v>
      </c>
      <c r="D126" s="17">
        <v>44</v>
      </c>
      <c r="E126" s="49">
        <v>106</v>
      </c>
      <c r="F126" s="17">
        <v>121</v>
      </c>
      <c r="G126" s="17">
        <v>43</v>
      </c>
      <c r="H126" s="17">
        <v>186</v>
      </c>
      <c r="I126" s="49">
        <v>350</v>
      </c>
      <c r="J126" s="17"/>
      <c r="K126" s="17"/>
      <c r="L126" s="17"/>
      <c r="M126" s="18"/>
    </row>
    <row r="127" spans="1:13" x14ac:dyDescent="0.2">
      <c r="A127" s="7" t="s">
        <v>102</v>
      </c>
      <c r="B127" s="17">
        <v>35</v>
      </c>
      <c r="C127" s="17">
        <v>0</v>
      </c>
      <c r="D127" s="17">
        <v>24</v>
      </c>
      <c r="E127" s="49">
        <v>59</v>
      </c>
      <c r="F127" s="17">
        <v>106</v>
      </c>
      <c r="G127" s="17">
        <v>0</v>
      </c>
      <c r="H127" s="17">
        <v>87</v>
      </c>
      <c r="I127" s="49">
        <v>193</v>
      </c>
      <c r="J127" s="17"/>
      <c r="K127" s="17"/>
      <c r="L127" s="17"/>
      <c r="M127" s="18"/>
    </row>
    <row r="128" spans="1:13" ht="13.5" thickBot="1" x14ac:dyDescent="0.25">
      <c r="A128" s="16"/>
      <c r="B128" s="60"/>
      <c r="C128" s="55"/>
      <c r="D128" s="55"/>
      <c r="E128" s="56"/>
      <c r="F128" s="55"/>
      <c r="G128" s="55"/>
      <c r="H128" s="55"/>
      <c r="I128" s="56"/>
      <c r="J128" s="55"/>
      <c r="K128" s="55"/>
      <c r="L128" s="55"/>
      <c r="M128" s="69"/>
    </row>
    <row r="130" spans="1:1" x14ac:dyDescent="0.2">
      <c r="A130" s="10" t="str">
        <f>VLOOKUP("&lt;Legende_1&gt;",Uebersetzungen!$B$3:$E$352,Uebersetzungen!$B$2+1,FALSE)</f>
        <v>* aus Datenschutzgründen nicht einzeln ausgewiesen</v>
      </c>
    </row>
    <row r="132" spans="1:1" x14ac:dyDescent="0.2">
      <c r="A132" s="5" t="str">
        <f>VLOOKUP("&lt;Quelle_1&gt;",Uebersetzungen!$B$3:$E$56,Uebersetzungen!$B$2+1,FALSE)</f>
        <v>Quelle: BFS (STATENT)</v>
      </c>
    </row>
    <row r="133" spans="1:1" x14ac:dyDescent="0.2">
      <c r="A133" s="10" t="str">
        <f>VLOOKUP("&lt;Aktualisierung&gt;",Uebersetzungen!$B$3:$E$56,Uebersetzungen!$B$2+1,FALSE)</f>
        <v>Letztmals aktualisiert am: 21.08.2024</v>
      </c>
    </row>
  </sheetData>
  <sheetProtection sheet="1" objects="1" scenarios="1"/>
  <mergeCells count="5">
    <mergeCell ref="A7:E7"/>
    <mergeCell ref="A9:J9"/>
    <mergeCell ref="B12:E12"/>
    <mergeCell ref="F12:I12"/>
    <mergeCell ref="J12:M12"/>
  </mergeCells>
  <pageMargins left="0.7" right="0.7" top="0.78740157499999996" bottom="0.78740157499999996" header="0.3" footer="0.3"/>
  <pageSetup paperSize="9" scale="35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5841" r:id="rId4" name="Option Button 1">
              <controlPr defaultSize="0" autoFill="0" autoLine="0" autoPict="0">
                <anchor moveWithCells="1">
                  <from>
                    <xdr:col>4</xdr:col>
                    <xdr:colOff>990600</xdr:colOff>
                    <xdr:row>1</xdr:row>
                    <xdr:rowOff>114300</xdr:rowOff>
                  </from>
                  <to>
                    <xdr:col>5</xdr:col>
                    <xdr:colOff>904875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42" r:id="rId5" name="Option Button 2">
              <controlPr defaultSize="0" autoFill="0" autoLine="0" autoPict="0">
                <anchor moveWithCells="1">
                  <from>
                    <xdr:col>4</xdr:col>
                    <xdr:colOff>990600</xdr:colOff>
                    <xdr:row>2</xdr:row>
                    <xdr:rowOff>104775</xdr:rowOff>
                  </from>
                  <to>
                    <xdr:col>6</xdr:col>
                    <xdr:colOff>142875</xdr:colOff>
                    <xdr:row>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43" r:id="rId6" name="Option Button 3">
              <controlPr defaultSize="0" autoFill="0" autoLine="0" autoPict="0">
                <anchor moveWithCells="1">
                  <from>
                    <xdr:col>4</xdr:col>
                    <xdr:colOff>990600</xdr:colOff>
                    <xdr:row>3</xdr:row>
                    <xdr:rowOff>66675</xdr:rowOff>
                  </from>
                  <to>
                    <xdr:col>5</xdr:col>
                    <xdr:colOff>904875</xdr:colOff>
                    <xdr:row>4</xdr:row>
                    <xdr:rowOff>95250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H37"/>
  <sheetViews>
    <sheetView workbookViewId="0">
      <selection activeCell="E36" sqref="E36"/>
    </sheetView>
  </sheetViews>
  <sheetFormatPr baseColWidth="10" defaultColWidth="12.5703125" defaultRowHeight="12.75" x14ac:dyDescent="0.2"/>
  <cols>
    <col min="1" max="1" width="8.5703125" style="27" bestFit="1" customWidth="1"/>
    <col min="2" max="2" width="17.7109375" style="27" bestFit="1" customWidth="1"/>
    <col min="3" max="3" width="46.7109375" style="27" bestFit="1" customWidth="1"/>
    <col min="4" max="4" width="47.5703125" style="27" bestFit="1" customWidth="1"/>
    <col min="5" max="5" width="47" style="27" bestFit="1" customWidth="1"/>
    <col min="6" max="16384" width="12.5703125" style="27"/>
  </cols>
  <sheetData>
    <row r="1" spans="1:6" x14ac:dyDescent="0.2">
      <c r="A1" s="23" t="s">
        <v>103</v>
      </c>
      <c r="B1" s="23" t="s">
        <v>104</v>
      </c>
      <c r="C1" s="23" t="s">
        <v>105</v>
      </c>
      <c r="D1" s="23" t="s">
        <v>106</v>
      </c>
      <c r="E1" s="23" t="s">
        <v>107</v>
      </c>
      <c r="F1" s="24"/>
    </row>
    <row r="2" spans="1:6" x14ac:dyDescent="0.2">
      <c r="A2" s="25" t="s">
        <v>108</v>
      </c>
      <c r="B2" s="26">
        <v>1</v>
      </c>
      <c r="C2" s="24"/>
      <c r="D2" s="24"/>
      <c r="E2" s="24"/>
      <c r="F2" s="24"/>
    </row>
    <row r="3" spans="1:6" x14ac:dyDescent="0.2">
      <c r="A3" s="25"/>
      <c r="B3" s="27" t="s">
        <v>109</v>
      </c>
      <c r="C3" s="28" t="s">
        <v>110</v>
      </c>
      <c r="D3" s="28" t="s">
        <v>111</v>
      </c>
      <c r="E3" s="28" t="s">
        <v>112</v>
      </c>
      <c r="F3" s="24"/>
    </row>
    <row r="4" spans="1:6" ht="25.5" x14ac:dyDescent="0.2">
      <c r="A4" s="25" t="s">
        <v>113</v>
      </c>
      <c r="B4" s="29" t="s">
        <v>114</v>
      </c>
      <c r="C4" s="30" t="s">
        <v>205</v>
      </c>
      <c r="D4" s="30" t="s">
        <v>204</v>
      </c>
      <c r="E4" s="30" t="s">
        <v>203</v>
      </c>
      <c r="F4" s="24"/>
    </row>
    <row r="5" spans="1:6" x14ac:dyDescent="0.2">
      <c r="A5" s="25"/>
      <c r="B5" s="27" t="s">
        <v>115</v>
      </c>
      <c r="C5" s="28" t="s">
        <v>207</v>
      </c>
      <c r="D5" s="28" t="s">
        <v>208</v>
      </c>
      <c r="E5" s="28" t="s">
        <v>209</v>
      </c>
      <c r="F5" s="24"/>
    </row>
    <row r="6" spans="1:6" x14ac:dyDescent="0.2">
      <c r="A6" s="25"/>
      <c r="B6" s="41" t="s">
        <v>172</v>
      </c>
      <c r="C6" s="28" t="s">
        <v>173</v>
      </c>
      <c r="D6" s="28" t="s">
        <v>174</v>
      </c>
      <c r="E6" s="28" t="s">
        <v>175</v>
      </c>
      <c r="F6" s="24"/>
    </row>
    <row r="7" spans="1:6" x14ac:dyDescent="0.2">
      <c r="A7" s="25"/>
      <c r="B7" s="25"/>
      <c r="C7" s="31"/>
      <c r="D7" s="31"/>
      <c r="E7" s="31"/>
      <c r="F7" s="24"/>
    </row>
    <row r="8" spans="1:6" x14ac:dyDescent="0.2">
      <c r="A8" s="25" t="s">
        <v>116</v>
      </c>
      <c r="B8" s="27" t="s">
        <v>117</v>
      </c>
      <c r="C8" s="61" t="s">
        <v>177</v>
      </c>
      <c r="D8" s="61" t="s">
        <v>178</v>
      </c>
      <c r="E8" s="61" t="s">
        <v>179</v>
      </c>
      <c r="F8" s="24"/>
    </row>
    <row r="9" spans="1:6" x14ac:dyDescent="0.2">
      <c r="A9" s="25"/>
      <c r="B9" s="27" t="s">
        <v>118</v>
      </c>
      <c r="C9" s="61" t="s">
        <v>180</v>
      </c>
      <c r="D9" s="61" t="s">
        <v>181</v>
      </c>
      <c r="E9" s="61" t="s">
        <v>182</v>
      </c>
      <c r="F9" s="24"/>
    </row>
    <row r="10" spans="1:6" x14ac:dyDescent="0.2">
      <c r="A10" s="25"/>
      <c r="B10" s="27" t="s">
        <v>119</v>
      </c>
      <c r="C10" s="61" t="s">
        <v>183</v>
      </c>
      <c r="D10" s="61" t="s">
        <v>184</v>
      </c>
      <c r="E10" s="61" t="s">
        <v>185</v>
      </c>
      <c r="F10" s="24"/>
    </row>
    <row r="11" spans="1:6" x14ac:dyDescent="0.2">
      <c r="A11" s="25"/>
      <c r="B11" s="25"/>
      <c r="C11" s="31"/>
      <c r="D11" s="31"/>
      <c r="E11" s="31"/>
      <c r="F11" s="25"/>
    </row>
    <row r="12" spans="1:6" x14ac:dyDescent="0.2">
      <c r="A12" s="25"/>
      <c r="B12" s="27" t="s">
        <v>170</v>
      </c>
      <c r="C12" s="61" t="s">
        <v>194</v>
      </c>
      <c r="D12" s="61" t="s">
        <v>197</v>
      </c>
      <c r="E12" s="61" t="s">
        <v>200</v>
      </c>
      <c r="F12" s="24"/>
    </row>
    <row r="13" spans="1:6" x14ac:dyDescent="0.2">
      <c r="A13" s="25"/>
      <c r="B13" s="27" t="s">
        <v>171</v>
      </c>
      <c r="C13" s="61" t="s">
        <v>195</v>
      </c>
      <c r="D13" s="61" t="s">
        <v>198</v>
      </c>
      <c r="E13" s="61" t="s">
        <v>201</v>
      </c>
      <c r="F13" s="24"/>
    </row>
    <row r="14" spans="1:6" x14ac:dyDescent="0.2">
      <c r="A14" s="25"/>
      <c r="B14" s="41" t="s">
        <v>176</v>
      </c>
      <c r="C14" s="61" t="s">
        <v>196</v>
      </c>
      <c r="D14" s="61" t="s">
        <v>199</v>
      </c>
      <c r="E14" s="61" t="s">
        <v>202</v>
      </c>
      <c r="F14" s="24"/>
    </row>
    <row r="15" spans="1:6" x14ac:dyDescent="0.2">
      <c r="A15" s="25"/>
      <c r="B15" s="41" t="s">
        <v>186</v>
      </c>
      <c r="C15" s="61" t="s">
        <v>0</v>
      </c>
      <c r="D15" s="61" t="s">
        <v>0</v>
      </c>
      <c r="E15" s="61" t="s">
        <v>169</v>
      </c>
      <c r="F15" s="24"/>
    </row>
    <row r="16" spans="1:6" x14ac:dyDescent="0.2">
      <c r="A16" s="25"/>
      <c r="B16" s="24"/>
      <c r="C16" s="36"/>
      <c r="D16" s="36"/>
      <c r="E16" s="36"/>
      <c r="F16" s="24"/>
    </row>
    <row r="17" spans="1:8" x14ac:dyDescent="0.2">
      <c r="A17" s="25"/>
      <c r="B17" s="24"/>
      <c r="C17" s="32"/>
      <c r="D17" s="32"/>
      <c r="E17" s="32"/>
      <c r="F17" s="24"/>
    </row>
    <row r="18" spans="1:8" x14ac:dyDescent="0.2">
      <c r="A18" s="25" t="s">
        <v>113</v>
      </c>
      <c r="B18" s="27" t="s">
        <v>120</v>
      </c>
      <c r="C18" s="28" t="s">
        <v>88</v>
      </c>
      <c r="D18" s="28" t="s">
        <v>121</v>
      </c>
      <c r="E18" s="28" t="s">
        <v>122</v>
      </c>
      <c r="F18" s="24"/>
    </row>
    <row r="19" spans="1:8" x14ac:dyDescent="0.2">
      <c r="A19" s="24"/>
      <c r="B19" s="27" t="s">
        <v>123</v>
      </c>
      <c r="C19" s="33" t="s">
        <v>124</v>
      </c>
      <c r="D19" s="28" t="s">
        <v>125</v>
      </c>
      <c r="E19" s="28" t="s">
        <v>126</v>
      </c>
      <c r="F19" s="24"/>
    </row>
    <row r="20" spans="1:8" x14ac:dyDescent="0.2">
      <c r="A20" s="24"/>
      <c r="B20" s="27" t="s">
        <v>127</v>
      </c>
      <c r="C20" s="33" t="s">
        <v>128</v>
      </c>
      <c r="D20" s="28" t="s">
        <v>129</v>
      </c>
      <c r="E20" s="28" t="s">
        <v>130</v>
      </c>
      <c r="F20" s="24"/>
    </row>
    <row r="21" spans="1:8" x14ac:dyDescent="0.2">
      <c r="A21" s="24"/>
      <c r="B21" s="27" t="s">
        <v>131</v>
      </c>
      <c r="C21" s="33" t="s">
        <v>132</v>
      </c>
      <c r="D21" s="28" t="s">
        <v>133</v>
      </c>
      <c r="E21" s="28" t="s">
        <v>134</v>
      </c>
      <c r="F21" s="24"/>
    </row>
    <row r="22" spans="1:8" x14ac:dyDescent="0.2">
      <c r="A22" s="24"/>
      <c r="B22" s="27" t="s">
        <v>135</v>
      </c>
      <c r="C22" s="33" t="s">
        <v>136</v>
      </c>
      <c r="D22" s="28" t="s">
        <v>137</v>
      </c>
      <c r="E22" s="28" t="s">
        <v>138</v>
      </c>
      <c r="F22" s="24"/>
    </row>
    <row r="23" spans="1:8" x14ac:dyDescent="0.2">
      <c r="A23" s="24"/>
      <c r="B23" s="27" t="s">
        <v>139</v>
      </c>
      <c r="C23" s="33" t="s">
        <v>140</v>
      </c>
      <c r="D23" s="28" t="s">
        <v>141</v>
      </c>
      <c r="E23" s="28" t="s">
        <v>142</v>
      </c>
      <c r="F23" s="24"/>
      <c r="H23" s="29"/>
    </row>
    <row r="24" spans="1:8" x14ac:dyDescent="0.2">
      <c r="A24" s="24"/>
      <c r="B24" s="27" t="s">
        <v>143</v>
      </c>
      <c r="C24" s="33" t="s">
        <v>144</v>
      </c>
      <c r="D24" s="28" t="s">
        <v>145</v>
      </c>
      <c r="E24" s="28" t="s">
        <v>146</v>
      </c>
      <c r="F24" s="24"/>
      <c r="H24" s="29"/>
    </row>
    <row r="25" spans="1:8" x14ac:dyDescent="0.2">
      <c r="A25" s="24"/>
      <c r="B25" s="27" t="s">
        <v>147</v>
      </c>
      <c r="C25" s="33" t="s">
        <v>148</v>
      </c>
      <c r="D25" s="28" t="s">
        <v>149</v>
      </c>
      <c r="E25" s="28" t="s">
        <v>150</v>
      </c>
      <c r="F25" s="24"/>
      <c r="H25" s="29"/>
    </row>
    <row r="26" spans="1:8" x14ac:dyDescent="0.2">
      <c r="A26" s="24"/>
      <c r="B26" s="27" t="s">
        <v>151</v>
      </c>
      <c r="C26" s="33" t="s">
        <v>152</v>
      </c>
      <c r="D26" s="28" t="s">
        <v>153</v>
      </c>
      <c r="E26" s="28" t="s">
        <v>154</v>
      </c>
      <c r="F26" s="24"/>
      <c r="H26" s="29"/>
    </row>
    <row r="27" spans="1:8" x14ac:dyDescent="0.2">
      <c r="A27" s="24"/>
      <c r="B27" s="27" t="s">
        <v>155</v>
      </c>
      <c r="C27" s="33" t="s">
        <v>156</v>
      </c>
      <c r="D27" s="28" t="s">
        <v>157</v>
      </c>
      <c r="E27" s="28" t="s">
        <v>158</v>
      </c>
      <c r="F27" s="24"/>
      <c r="H27" s="29"/>
    </row>
    <row r="28" spans="1:8" x14ac:dyDescent="0.2">
      <c r="A28" s="24"/>
      <c r="B28" s="27" t="s">
        <v>159</v>
      </c>
      <c r="C28" s="33" t="s">
        <v>160</v>
      </c>
      <c r="D28" s="28" t="s">
        <v>161</v>
      </c>
      <c r="E28" s="28" t="s">
        <v>162</v>
      </c>
      <c r="F28" s="24"/>
      <c r="H28" s="29"/>
    </row>
    <row r="29" spans="1:8" x14ac:dyDescent="0.2">
      <c r="A29" s="24"/>
      <c r="B29" s="27" t="s">
        <v>163</v>
      </c>
      <c r="C29" s="33" t="s">
        <v>164</v>
      </c>
      <c r="D29" s="28" t="s">
        <v>165</v>
      </c>
      <c r="E29" s="28" t="s">
        <v>166</v>
      </c>
      <c r="F29" s="24"/>
      <c r="H29" s="29"/>
    </row>
    <row r="30" spans="1:8" x14ac:dyDescent="0.2">
      <c r="A30" s="24"/>
      <c r="B30" s="24"/>
      <c r="C30" s="32"/>
      <c r="D30" s="32"/>
      <c r="E30" s="32"/>
      <c r="F30" s="24"/>
      <c r="H30" s="29"/>
    </row>
    <row r="31" spans="1:8" ht="25.5" x14ac:dyDescent="0.2">
      <c r="A31" s="25"/>
      <c r="B31" s="27" t="s">
        <v>190</v>
      </c>
      <c r="C31" s="64" t="s">
        <v>191</v>
      </c>
      <c r="D31" s="61" t="s">
        <v>192</v>
      </c>
      <c r="E31" s="65" t="s">
        <v>193</v>
      </c>
      <c r="F31" s="24"/>
    </row>
    <row r="32" spans="1:8" x14ac:dyDescent="0.2">
      <c r="A32" s="24"/>
      <c r="B32" s="24"/>
      <c r="C32" s="32"/>
      <c r="D32" s="32"/>
      <c r="E32" s="32"/>
      <c r="F32" s="24"/>
      <c r="H32" s="29"/>
    </row>
    <row r="33" spans="1:8" x14ac:dyDescent="0.2">
      <c r="A33" s="24" t="s">
        <v>116</v>
      </c>
      <c r="B33" s="27" t="s">
        <v>167</v>
      </c>
      <c r="C33" s="61" t="s">
        <v>187</v>
      </c>
      <c r="D33" s="61" t="s">
        <v>188</v>
      </c>
      <c r="E33" s="61" t="s">
        <v>189</v>
      </c>
      <c r="F33" s="24"/>
    </row>
    <row r="34" spans="1:8" x14ac:dyDescent="0.2">
      <c r="A34" s="24" t="s">
        <v>113</v>
      </c>
      <c r="B34" s="34" t="s">
        <v>168</v>
      </c>
      <c r="C34" s="35" t="s">
        <v>210</v>
      </c>
      <c r="D34" s="35" t="s">
        <v>211</v>
      </c>
      <c r="E34" s="35" t="s">
        <v>212</v>
      </c>
      <c r="F34" s="24"/>
    </row>
    <row r="35" spans="1:8" x14ac:dyDescent="0.2">
      <c r="A35" s="24"/>
      <c r="B35" s="24"/>
      <c r="C35" s="36"/>
      <c r="D35" s="36"/>
      <c r="E35" s="36"/>
      <c r="F35" s="24"/>
      <c r="H35" s="29"/>
    </row>
    <row r="36" spans="1:8" x14ac:dyDescent="0.2">
      <c r="A36" s="25"/>
      <c r="B36" s="26"/>
      <c r="C36" s="36"/>
      <c r="D36" s="36"/>
      <c r="E36" s="36"/>
      <c r="F36" s="24"/>
      <c r="H36" s="29"/>
    </row>
    <row r="37" spans="1:8" x14ac:dyDescent="0.2">
      <c r="H37" s="29"/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33"/>
  <sheetViews>
    <sheetView zoomScaleNormal="100" workbookViewId="0"/>
  </sheetViews>
  <sheetFormatPr baseColWidth="10" defaultRowHeight="12.75" x14ac:dyDescent="0.2"/>
  <cols>
    <col min="1" max="1" width="35.7109375" style="10" customWidth="1"/>
    <col min="2" max="11" width="16.7109375" style="10" customWidth="1"/>
    <col min="12" max="12" width="16.7109375" style="22" customWidth="1"/>
    <col min="13" max="13" width="16.7109375" style="10" customWidth="1"/>
    <col min="14" max="16384" width="11.42578125" style="10"/>
  </cols>
  <sheetData>
    <row r="1" spans="1:13" s="1" customFormat="1" x14ac:dyDescent="0.2">
      <c r="L1" s="2"/>
    </row>
    <row r="2" spans="1:13" s="1" customFormat="1" ht="15.75" x14ac:dyDescent="0.25">
      <c r="B2" s="13"/>
      <c r="C2" s="13"/>
      <c r="D2" s="14"/>
      <c r="E2" s="14"/>
      <c r="F2" s="14"/>
      <c r="G2" s="14"/>
      <c r="H2" s="14"/>
      <c r="I2" s="14"/>
      <c r="J2" s="14"/>
      <c r="K2" s="14"/>
      <c r="L2" s="20"/>
    </row>
    <row r="3" spans="1:13" s="1" customFormat="1" ht="15.75" x14ac:dyDescent="0.25">
      <c r="B3" s="13"/>
      <c r="C3" s="13"/>
      <c r="D3" s="14"/>
      <c r="E3" s="14"/>
      <c r="F3" s="14"/>
      <c r="G3" s="14"/>
      <c r="H3" s="14"/>
      <c r="I3" s="14"/>
      <c r="J3" s="14"/>
      <c r="K3" s="14"/>
      <c r="L3" s="20"/>
    </row>
    <row r="4" spans="1:13" s="1" customFormat="1" ht="15.75" x14ac:dyDescent="0.25">
      <c r="B4" s="13"/>
      <c r="C4" s="13"/>
      <c r="D4" s="14"/>
      <c r="E4" s="14"/>
      <c r="F4" s="14"/>
      <c r="G4" s="14"/>
      <c r="H4" s="14"/>
      <c r="I4" s="14"/>
      <c r="J4" s="14"/>
      <c r="K4" s="14"/>
      <c r="L4" s="20"/>
    </row>
    <row r="5" spans="1:13" s="2" customFormat="1" x14ac:dyDescent="0.2"/>
    <row r="6" spans="1:13" s="1" customFormat="1" ht="6" customHeight="1" x14ac:dyDescent="0.2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</row>
    <row r="7" spans="1:13" s="2" customFormat="1" ht="15.75" customHeight="1" x14ac:dyDescent="0.2">
      <c r="A7" s="73" t="str">
        <f>VLOOKUP("&lt;Fachbereich&gt;",Uebersetzungen!$B$3:$E$103,Uebersetzungen!$B$2+1,FALSE)</f>
        <v>Daten &amp; Statistik</v>
      </c>
      <c r="B7" s="73"/>
      <c r="C7" s="73"/>
      <c r="D7" s="73"/>
      <c r="E7" s="73"/>
      <c r="F7" s="3"/>
      <c r="G7" s="3"/>
      <c r="H7" s="3"/>
      <c r="I7" s="3"/>
      <c r="J7" s="3"/>
      <c r="K7" s="3"/>
      <c r="L7" s="3"/>
    </row>
    <row r="8" spans="1:13" s="2" customFormat="1" ht="15.75" customHeight="1" x14ac:dyDescent="0.2">
      <c r="B8" s="62"/>
      <c r="C8" s="62"/>
      <c r="D8" s="62"/>
      <c r="E8" s="62"/>
      <c r="F8" s="3"/>
      <c r="G8" s="3"/>
      <c r="H8" s="3"/>
      <c r="I8" s="3"/>
      <c r="J8" s="3"/>
      <c r="K8" s="3"/>
      <c r="L8" s="3"/>
    </row>
    <row r="9" spans="1:13" s="2" customFormat="1" ht="15.75" customHeight="1" x14ac:dyDescent="0.25">
      <c r="A9" s="74" t="str">
        <f>VLOOKUP("&lt;Titel&gt;",Uebersetzungen!$B$3:$E$35,Uebersetzungen!$B$2+1,FALSE)</f>
        <v>Wirtschaftsstruktur der Bündner Regionen und Gemeinden</v>
      </c>
      <c r="B9" s="75"/>
      <c r="C9" s="75"/>
      <c r="D9" s="75"/>
      <c r="E9" s="75"/>
      <c r="F9" s="75"/>
      <c r="G9" s="75"/>
      <c r="H9" s="75"/>
      <c r="I9" s="75"/>
      <c r="J9" s="75"/>
      <c r="K9" s="63"/>
    </row>
    <row r="10" spans="1:13" s="5" customFormat="1" x14ac:dyDescent="0.2">
      <c r="A10" s="37" t="str">
        <f>VLOOKUP("&lt;UTitel&gt;",Uebersetzungen!$B$3:$E$103,Uebersetzungen!$B$2+1,FALSE)</f>
        <v>(Gemeindestand 2024: 101 Gemeinden)</v>
      </c>
      <c r="B10" s="38"/>
      <c r="C10" s="38"/>
      <c r="D10" s="39"/>
      <c r="E10" s="39"/>
      <c r="F10" s="39"/>
      <c r="G10" s="40"/>
      <c r="H10" s="40"/>
      <c r="I10" s="40"/>
    </row>
    <row r="11" spans="1:13" s="4" customFormat="1" ht="13.5" thickBot="1" x14ac:dyDescent="0.25">
      <c r="L11" s="21"/>
    </row>
    <row r="12" spans="1:13" s="67" customFormat="1" ht="17.25" customHeight="1" x14ac:dyDescent="0.2">
      <c r="A12" s="66"/>
      <c r="B12" s="76" t="str">
        <f>VLOOKUP("&lt;SpaltenTitel_1&gt;",Uebersetzungen!$B$3:$E$33,Uebersetzungen!$B$2+1,FALSE)</f>
        <v>Arbeitsstätten</v>
      </c>
      <c r="C12" s="77"/>
      <c r="D12" s="77"/>
      <c r="E12" s="78"/>
      <c r="F12" s="76" t="str">
        <f>VLOOKUP("&lt;SpaltenTitel_2&gt;",Uebersetzungen!$B$3:$E$33,Uebersetzungen!$B$2+1,FALSE)</f>
        <v>Beschäftigte</v>
      </c>
      <c r="G12" s="77"/>
      <c r="H12" s="77"/>
      <c r="I12" s="78"/>
      <c r="J12" s="76" t="str">
        <f>VLOOKUP("&lt;SpaltenTitel_3&gt;",Uebersetzungen!$B$3:$E$33,Uebersetzungen!$B$2+1,FALSE)</f>
        <v>Vollzeitäquivalente (VZÄ)</v>
      </c>
      <c r="K12" s="77"/>
      <c r="L12" s="77"/>
      <c r="M12" s="79"/>
    </row>
    <row r="13" spans="1:13" s="42" customFormat="1" ht="17.25" customHeight="1" x14ac:dyDescent="0.2">
      <c r="A13" s="45"/>
      <c r="B13" s="58" t="str">
        <f>VLOOKUP("&lt;SpaltenTitel_1.1&gt;",Uebersetzungen!$B$3:$E$33,Uebersetzungen!$B$2+1,FALSE)</f>
        <v>Primärer Sektor</v>
      </c>
      <c r="C13" s="46" t="str">
        <f>VLOOKUP("&lt;SpaltenTitel_1.2&gt;",Uebersetzungen!$B$3:$E$33,Uebersetzungen!$B$2+1,FALSE)</f>
        <v>Sekundärer Sektor</v>
      </c>
      <c r="D13" s="46" t="str">
        <f>VLOOKUP("&lt;SpaltenTitel_1.3&gt;",Uebersetzungen!$B$3:$E$72,Uebersetzungen!$B$2+1,FALSE)</f>
        <v>Tertiärer Sektor</v>
      </c>
      <c r="E13" s="47" t="str">
        <f>VLOOKUP("&lt;SpaltenTitel_1.4&gt;",Uebersetzungen!$B$3:$E$72,Uebersetzungen!$B$2+1,FALSE)</f>
        <v>Total</v>
      </c>
      <c r="F13" s="58" t="str">
        <f>VLOOKUP("&lt;SpaltenTitel_1.1&gt;",Uebersetzungen!$B$3:$E$33,Uebersetzungen!$B$2+1,FALSE)</f>
        <v>Primärer Sektor</v>
      </c>
      <c r="G13" s="46" t="str">
        <f>VLOOKUP("&lt;SpaltenTitel_1.2&gt;",Uebersetzungen!$B$3:$E$33,Uebersetzungen!$B$2+1,FALSE)</f>
        <v>Sekundärer Sektor</v>
      </c>
      <c r="H13" s="46" t="str">
        <f>VLOOKUP("&lt;SpaltenTitel_1.3&gt;",Uebersetzungen!$B$3:$E$72,Uebersetzungen!$B$2+1,FALSE)</f>
        <v>Tertiärer Sektor</v>
      </c>
      <c r="I13" s="47" t="str">
        <f>VLOOKUP("&lt;SpaltenTitel_1.4&gt;",Uebersetzungen!$B$3:$E$72,Uebersetzungen!$B$2+1,FALSE)</f>
        <v>Total</v>
      </c>
      <c r="J13" s="58" t="str">
        <f>VLOOKUP("&lt;SpaltenTitel_1.1&gt;",Uebersetzungen!$B$3:$E$33,Uebersetzungen!$B$2+1,FALSE)</f>
        <v>Primärer Sektor</v>
      </c>
      <c r="K13" s="46" t="str">
        <f>VLOOKUP("&lt;SpaltenTitel_1.2&gt;",Uebersetzungen!$B$3:$E$33,Uebersetzungen!$B$2+1,FALSE)</f>
        <v>Sekundärer Sektor</v>
      </c>
      <c r="L13" s="46" t="str">
        <f>VLOOKUP("&lt;SpaltenTitel_1.3&gt;",Uebersetzungen!$B$3:$E$72,Uebersetzungen!$B$2+1,FALSE)</f>
        <v>Tertiärer Sektor</v>
      </c>
      <c r="M13" s="68" t="str">
        <f>VLOOKUP("&lt;SpaltenTitel_1.4&gt;",Uebersetzungen!$B$3:$E$72,Uebersetzungen!$B$2+1,FALSE)</f>
        <v>Total</v>
      </c>
    </row>
    <row r="14" spans="1:13" x14ac:dyDescent="0.2">
      <c r="A14" s="15"/>
      <c r="B14" s="59"/>
      <c r="C14" s="48"/>
      <c r="D14" s="48"/>
      <c r="E14" s="49"/>
      <c r="F14" s="17"/>
      <c r="G14" s="48"/>
      <c r="H14" s="48"/>
      <c r="I14" s="50"/>
      <c r="J14" s="17"/>
      <c r="K14" s="17"/>
      <c r="L14" s="48"/>
      <c r="M14" s="51"/>
    </row>
    <row r="15" spans="1:13" x14ac:dyDescent="0.2">
      <c r="A15" s="57" t="str">
        <f>VLOOKUP("&lt;Zeilentitel_1&gt;",Uebersetzungen!$B$3:$E$103,Uebersetzungen!$B$2+1,FALSE)</f>
        <v>GRAUBÜNDEN</v>
      </c>
      <c r="B15" s="53">
        <v>2328</v>
      </c>
      <c r="C15" s="8">
        <v>2988</v>
      </c>
      <c r="D15" s="8">
        <v>15726</v>
      </c>
      <c r="E15" s="52">
        <v>21042</v>
      </c>
      <c r="F15" s="8">
        <v>6952</v>
      </c>
      <c r="G15" s="8">
        <v>28086</v>
      </c>
      <c r="H15" s="8">
        <v>103866</v>
      </c>
      <c r="I15" s="52">
        <v>138904</v>
      </c>
      <c r="J15" s="8">
        <v>4501.8100000000004</v>
      </c>
      <c r="K15" s="8">
        <v>25433.58</v>
      </c>
      <c r="L15" s="8">
        <v>76013.78</v>
      </c>
      <c r="M15" s="11">
        <v>105949.17000000001</v>
      </c>
    </row>
    <row r="16" spans="1:13" x14ac:dyDescent="0.2">
      <c r="A16" s="6" t="str">
        <f>VLOOKUP("&lt;Zeilentitel_2&gt;",Uebersetzungen!$B$3:$E$103,Uebersetzungen!$B$2+1,FALSE)</f>
        <v>Region Albula</v>
      </c>
      <c r="B16" s="9"/>
      <c r="C16" s="9"/>
      <c r="D16" s="9"/>
      <c r="E16" s="54"/>
      <c r="F16" s="9"/>
      <c r="G16" s="9"/>
      <c r="H16" s="9"/>
      <c r="I16" s="54"/>
      <c r="J16" s="9"/>
      <c r="K16" s="9"/>
      <c r="L16" s="9"/>
      <c r="M16" s="12"/>
    </row>
    <row r="17" spans="1:13" x14ac:dyDescent="0.2">
      <c r="A17" s="7" t="s">
        <v>1</v>
      </c>
      <c r="B17" s="17">
        <v>34</v>
      </c>
      <c r="C17" s="17">
        <v>47</v>
      </c>
      <c r="D17" s="17">
        <v>269</v>
      </c>
      <c r="E17" s="49">
        <v>350</v>
      </c>
      <c r="F17" s="17">
        <v>84</v>
      </c>
      <c r="G17" s="17">
        <v>355</v>
      </c>
      <c r="H17" s="17">
        <v>2388</v>
      </c>
      <c r="I17" s="49">
        <v>2827</v>
      </c>
      <c r="J17" s="17">
        <v>57.25</v>
      </c>
      <c r="K17" s="17">
        <v>319.98</v>
      </c>
      <c r="L17" s="17">
        <v>1892.59</v>
      </c>
      <c r="M17" s="18">
        <v>2269.8199999999997</v>
      </c>
    </row>
    <row r="18" spans="1:13" x14ac:dyDescent="0.2">
      <c r="A18" s="7" t="s">
        <v>2</v>
      </c>
      <c r="B18" s="17">
        <v>6</v>
      </c>
      <c r="C18" s="17">
        <v>5</v>
      </c>
      <c r="D18" s="17">
        <v>46</v>
      </c>
      <c r="E18" s="49">
        <v>57</v>
      </c>
      <c r="F18" s="17">
        <v>19</v>
      </c>
      <c r="G18" s="17">
        <v>8</v>
      </c>
      <c r="H18" s="17">
        <v>177</v>
      </c>
      <c r="I18" s="49">
        <v>204</v>
      </c>
      <c r="J18" s="17">
        <v>12.38</v>
      </c>
      <c r="K18" s="17">
        <v>7.47</v>
      </c>
      <c r="L18" s="17">
        <v>119.82</v>
      </c>
      <c r="M18" s="18">
        <v>139.66999999999999</v>
      </c>
    </row>
    <row r="19" spans="1:13" x14ac:dyDescent="0.2">
      <c r="A19" s="7" t="s">
        <v>95</v>
      </c>
      <c r="B19" s="72" t="s">
        <v>206</v>
      </c>
      <c r="C19" s="72" t="s">
        <v>206</v>
      </c>
      <c r="D19" s="17">
        <v>7</v>
      </c>
      <c r="E19" s="49">
        <v>11</v>
      </c>
      <c r="F19" s="72" t="s">
        <v>206</v>
      </c>
      <c r="G19" s="72" t="s">
        <v>206</v>
      </c>
      <c r="H19" s="17">
        <v>12</v>
      </c>
      <c r="I19" s="49">
        <v>56</v>
      </c>
      <c r="J19" s="72" t="s">
        <v>206</v>
      </c>
      <c r="K19" s="72" t="s">
        <v>206</v>
      </c>
      <c r="L19" s="17">
        <v>6.5900000000000007</v>
      </c>
      <c r="M19" s="18">
        <v>46.730000000000004</v>
      </c>
    </row>
    <row r="20" spans="1:13" x14ac:dyDescent="0.2">
      <c r="A20" s="7" t="s">
        <v>3</v>
      </c>
      <c r="B20" s="17">
        <v>40</v>
      </c>
      <c r="C20" s="17">
        <v>27</v>
      </c>
      <c r="D20" s="17">
        <v>109</v>
      </c>
      <c r="E20" s="49">
        <v>176</v>
      </c>
      <c r="F20" s="17">
        <v>98</v>
      </c>
      <c r="G20" s="17">
        <v>93</v>
      </c>
      <c r="H20" s="17">
        <v>545</v>
      </c>
      <c r="I20" s="49">
        <v>736</v>
      </c>
      <c r="J20" s="17">
        <v>57.16</v>
      </c>
      <c r="K20" s="17">
        <v>76.329999999999984</v>
      </c>
      <c r="L20" s="17">
        <v>352.19999999999993</v>
      </c>
      <c r="M20" s="18">
        <v>485.68999999999994</v>
      </c>
    </row>
    <row r="21" spans="1:13" x14ac:dyDescent="0.2">
      <c r="A21" s="7" t="s">
        <v>89</v>
      </c>
      <c r="B21" s="17">
        <v>62</v>
      </c>
      <c r="C21" s="17">
        <v>57</v>
      </c>
      <c r="D21" s="17">
        <v>198</v>
      </c>
      <c r="E21" s="49">
        <v>317</v>
      </c>
      <c r="F21" s="17">
        <v>190</v>
      </c>
      <c r="G21" s="17">
        <v>353</v>
      </c>
      <c r="H21" s="17">
        <v>1027</v>
      </c>
      <c r="I21" s="49">
        <v>1570</v>
      </c>
      <c r="J21" s="17">
        <v>124.68</v>
      </c>
      <c r="K21" s="17">
        <v>321.19</v>
      </c>
      <c r="L21" s="17">
        <v>711.22000000000014</v>
      </c>
      <c r="M21" s="18">
        <v>1157.0900000000001</v>
      </c>
    </row>
    <row r="22" spans="1:13" x14ac:dyDescent="0.2">
      <c r="A22" s="7" t="s">
        <v>92</v>
      </c>
      <c r="B22" s="17">
        <v>23</v>
      </c>
      <c r="C22" s="17">
        <v>21</v>
      </c>
      <c r="D22" s="17">
        <v>77</v>
      </c>
      <c r="E22" s="49">
        <v>121</v>
      </c>
      <c r="F22" s="17">
        <v>147</v>
      </c>
      <c r="G22" s="17">
        <v>81</v>
      </c>
      <c r="H22" s="17">
        <v>382</v>
      </c>
      <c r="I22" s="49">
        <v>610</v>
      </c>
      <c r="J22" s="17">
        <v>107.98</v>
      </c>
      <c r="K22" s="17">
        <v>68.92</v>
      </c>
      <c r="L22" s="17">
        <v>271.32</v>
      </c>
      <c r="M22" s="18">
        <v>448.22</v>
      </c>
    </row>
    <row r="23" spans="1:13" x14ac:dyDescent="0.2">
      <c r="A23" s="6" t="str">
        <f>VLOOKUP("&lt;Zeilentitel_3&gt;",Uebersetzungen!$B$3:$E$103,Uebersetzungen!$B$2+1,FALSE)</f>
        <v>Region Bernina</v>
      </c>
      <c r="B23" s="9"/>
      <c r="C23" s="9"/>
      <c r="D23" s="9"/>
      <c r="E23" s="54"/>
      <c r="F23" s="9"/>
      <c r="G23" s="9"/>
      <c r="H23" s="9"/>
      <c r="I23" s="54"/>
      <c r="J23" s="9"/>
      <c r="K23" s="9"/>
      <c r="L23" s="9"/>
      <c r="M23" s="12"/>
    </row>
    <row r="24" spans="1:13" x14ac:dyDescent="0.2">
      <c r="A24" s="7" t="s">
        <v>4</v>
      </c>
      <c r="B24" s="17">
        <v>28</v>
      </c>
      <c r="C24" s="17">
        <v>33</v>
      </c>
      <c r="D24" s="17">
        <v>74</v>
      </c>
      <c r="E24" s="49">
        <v>135</v>
      </c>
      <c r="F24" s="17">
        <v>166</v>
      </c>
      <c r="G24" s="17">
        <v>429</v>
      </c>
      <c r="H24" s="17">
        <v>294</v>
      </c>
      <c r="I24" s="49">
        <v>889</v>
      </c>
      <c r="J24" s="17">
        <v>95.05</v>
      </c>
      <c r="K24" s="17">
        <v>394.61000000000007</v>
      </c>
      <c r="L24" s="17">
        <v>210.02000000000004</v>
      </c>
      <c r="M24" s="18">
        <v>699.68000000000006</v>
      </c>
    </row>
    <row r="25" spans="1:13" x14ac:dyDescent="0.2">
      <c r="A25" s="7" t="s">
        <v>5</v>
      </c>
      <c r="B25" s="17">
        <v>59</v>
      </c>
      <c r="C25" s="17">
        <v>91</v>
      </c>
      <c r="D25" s="17">
        <v>273</v>
      </c>
      <c r="E25" s="49">
        <v>423</v>
      </c>
      <c r="F25" s="17">
        <v>182</v>
      </c>
      <c r="G25" s="17">
        <v>672</v>
      </c>
      <c r="H25" s="17">
        <v>1465</v>
      </c>
      <c r="I25" s="49">
        <v>2319</v>
      </c>
      <c r="J25" s="17">
        <v>99.97</v>
      </c>
      <c r="K25" s="17">
        <v>592.7600000000001</v>
      </c>
      <c r="L25" s="17">
        <v>984.94999999999993</v>
      </c>
      <c r="M25" s="18">
        <v>1677.68</v>
      </c>
    </row>
    <row r="26" spans="1:13" x14ac:dyDescent="0.2">
      <c r="A26" s="6" t="str">
        <f>VLOOKUP("&lt;Zeilentitel_4&gt;",Uebersetzungen!$B$3:$E$103,Uebersetzungen!$B$2+1,FALSE)</f>
        <v>Region Engiadina Bassa/Val Müstair</v>
      </c>
      <c r="B26" s="9"/>
      <c r="C26" s="9"/>
      <c r="D26" s="9"/>
      <c r="E26" s="54"/>
      <c r="F26" s="9"/>
      <c r="G26" s="9"/>
      <c r="H26" s="9"/>
      <c r="I26" s="54"/>
      <c r="J26" s="9"/>
      <c r="K26" s="9"/>
      <c r="L26" s="9"/>
      <c r="M26" s="12"/>
    </row>
    <row r="27" spans="1:13" x14ac:dyDescent="0.2">
      <c r="A27" s="7" t="s">
        <v>38</v>
      </c>
      <c r="B27" s="17">
        <v>29</v>
      </c>
      <c r="C27" s="17">
        <v>34</v>
      </c>
      <c r="D27" s="17">
        <v>125</v>
      </c>
      <c r="E27" s="49">
        <v>188</v>
      </c>
      <c r="F27" s="17">
        <v>87</v>
      </c>
      <c r="G27" s="17">
        <v>241</v>
      </c>
      <c r="H27" s="17">
        <v>674</v>
      </c>
      <c r="I27" s="49">
        <v>1002</v>
      </c>
      <c r="J27" s="17">
        <v>47.92</v>
      </c>
      <c r="K27" s="17">
        <v>211.32</v>
      </c>
      <c r="L27" s="17">
        <v>497.76</v>
      </c>
      <c r="M27" s="18">
        <v>757</v>
      </c>
    </row>
    <row r="28" spans="1:13" x14ac:dyDescent="0.2">
      <c r="A28" s="7" t="s">
        <v>39</v>
      </c>
      <c r="B28" s="17">
        <v>16</v>
      </c>
      <c r="C28" s="17">
        <v>10</v>
      </c>
      <c r="D28" s="17">
        <v>116</v>
      </c>
      <c r="E28" s="49">
        <v>142</v>
      </c>
      <c r="F28" s="17">
        <v>36</v>
      </c>
      <c r="G28" s="17">
        <v>48</v>
      </c>
      <c r="H28" s="17">
        <v>1103</v>
      </c>
      <c r="I28" s="49">
        <v>1187</v>
      </c>
      <c r="J28" s="17">
        <v>20.88</v>
      </c>
      <c r="K28" s="17">
        <v>42.87</v>
      </c>
      <c r="L28" s="17">
        <v>904.92</v>
      </c>
      <c r="M28" s="18">
        <v>968.67</v>
      </c>
    </row>
    <row r="29" spans="1:13" x14ac:dyDescent="0.2">
      <c r="A29" s="7" t="s">
        <v>40</v>
      </c>
      <c r="B29" s="17">
        <v>75</v>
      </c>
      <c r="C29" s="17">
        <v>69</v>
      </c>
      <c r="D29" s="17">
        <v>477</v>
      </c>
      <c r="E29" s="49">
        <v>621</v>
      </c>
      <c r="F29" s="17">
        <v>225</v>
      </c>
      <c r="G29" s="17">
        <v>539</v>
      </c>
      <c r="H29" s="17">
        <v>2627</v>
      </c>
      <c r="I29" s="49">
        <v>3391</v>
      </c>
      <c r="J29" s="17">
        <v>153.49</v>
      </c>
      <c r="K29" s="17">
        <v>479.55999999999995</v>
      </c>
      <c r="L29" s="17">
        <v>1876.12</v>
      </c>
      <c r="M29" s="18">
        <v>2509.17</v>
      </c>
    </row>
    <row r="30" spans="1:13" x14ac:dyDescent="0.2">
      <c r="A30" s="7" t="s">
        <v>41</v>
      </c>
      <c r="B30" s="17">
        <v>33</v>
      </c>
      <c r="C30" s="17">
        <v>25</v>
      </c>
      <c r="D30" s="17">
        <v>55</v>
      </c>
      <c r="E30" s="49">
        <v>113</v>
      </c>
      <c r="F30" s="17">
        <v>111</v>
      </c>
      <c r="G30" s="17">
        <v>164</v>
      </c>
      <c r="H30" s="17">
        <v>178</v>
      </c>
      <c r="I30" s="49">
        <v>453</v>
      </c>
      <c r="J30" s="17">
        <v>85.06</v>
      </c>
      <c r="K30" s="17">
        <v>143.44999999999999</v>
      </c>
      <c r="L30" s="17">
        <v>125.21000000000001</v>
      </c>
      <c r="M30" s="18">
        <v>353.72</v>
      </c>
    </row>
    <row r="31" spans="1:13" x14ac:dyDescent="0.2">
      <c r="A31" s="7" t="s">
        <v>60</v>
      </c>
      <c r="B31" s="17">
        <v>47</v>
      </c>
      <c r="C31" s="17">
        <v>39</v>
      </c>
      <c r="D31" s="17">
        <v>142</v>
      </c>
      <c r="E31" s="49">
        <v>228</v>
      </c>
      <c r="F31" s="17">
        <v>140</v>
      </c>
      <c r="G31" s="17">
        <v>323</v>
      </c>
      <c r="H31" s="17">
        <v>749</v>
      </c>
      <c r="I31" s="49">
        <v>1212</v>
      </c>
      <c r="J31" s="17">
        <v>85.45</v>
      </c>
      <c r="K31" s="17">
        <v>273.12</v>
      </c>
      <c r="L31" s="17">
        <v>517.43999999999994</v>
      </c>
      <c r="M31" s="18">
        <v>876.01</v>
      </c>
    </row>
    <row r="32" spans="1:13" x14ac:dyDescent="0.2">
      <c r="A32" s="6" t="str">
        <f>VLOOKUP("&lt;Zeilentitel_5&gt;",Uebersetzungen!$B$3:$E$103,Uebersetzungen!$B$2+1,FALSE)</f>
        <v>Region Imboden</v>
      </c>
      <c r="B32" s="9"/>
      <c r="C32" s="9"/>
      <c r="D32" s="9"/>
      <c r="E32" s="54"/>
      <c r="F32" s="9"/>
      <c r="G32" s="9"/>
      <c r="H32" s="9"/>
      <c r="I32" s="54"/>
      <c r="J32" s="9"/>
      <c r="K32" s="9"/>
      <c r="L32" s="9"/>
      <c r="M32" s="12"/>
    </row>
    <row r="33" spans="1:13" x14ac:dyDescent="0.2">
      <c r="A33" s="7" t="s">
        <v>31</v>
      </c>
      <c r="B33" s="17">
        <v>12</v>
      </c>
      <c r="C33" s="17">
        <v>28</v>
      </c>
      <c r="D33" s="17">
        <v>153</v>
      </c>
      <c r="E33" s="49">
        <v>193</v>
      </c>
      <c r="F33" s="17">
        <v>73</v>
      </c>
      <c r="G33" s="17">
        <v>890</v>
      </c>
      <c r="H33" s="17">
        <v>869</v>
      </c>
      <c r="I33" s="49">
        <v>1832</v>
      </c>
      <c r="J33" s="17">
        <v>56.46</v>
      </c>
      <c r="K33" s="17">
        <v>833.32999999999993</v>
      </c>
      <c r="L33" s="17">
        <v>625.85</v>
      </c>
      <c r="M33" s="18">
        <v>1515.6399999999999</v>
      </c>
    </row>
    <row r="34" spans="1:13" x14ac:dyDescent="0.2">
      <c r="A34" s="7" t="s">
        <v>32</v>
      </c>
      <c r="B34" s="17">
        <v>12</v>
      </c>
      <c r="C34" s="17">
        <v>71</v>
      </c>
      <c r="D34" s="17">
        <v>309</v>
      </c>
      <c r="E34" s="49">
        <v>392</v>
      </c>
      <c r="F34" s="17">
        <v>42</v>
      </c>
      <c r="G34" s="17">
        <v>2032</v>
      </c>
      <c r="H34" s="17">
        <v>1876</v>
      </c>
      <c r="I34" s="49">
        <v>3950</v>
      </c>
      <c r="J34" s="17">
        <v>29.61</v>
      </c>
      <c r="K34" s="17">
        <v>1916.42</v>
      </c>
      <c r="L34" s="17">
        <v>1319.0300000000004</v>
      </c>
      <c r="M34" s="18">
        <v>3265.0600000000004</v>
      </c>
    </row>
    <row r="35" spans="1:13" x14ac:dyDescent="0.2">
      <c r="A35" s="7" t="s">
        <v>33</v>
      </c>
      <c r="B35" s="17">
        <v>7</v>
      </c>
      <c r="C35" s="17">
        <v>16</v>
      </c>
      <c r="D35" s="17">
        <v>63</v>
      </c>
      <c r="E35" s="49">
        <v>86</v>
      </c>
      <c r="F35" s="17">
        <v>21</v>
      </c>
      <c r="G35" s="17">
        <v>200</v>
      </c>
      <c r="H35" s="17">
        <v>175</v>
      </c>
      <c r="I35" s="49">
        <v>396</v>
      </c>
      <c r="J35" s="17">
        <v>12.78</v>
      </c>
      <c r="K35" s="17">
        <v>187.10000000000002</v>
      </c>
      <c r="L35" s="17">
        <v>114.84999999999998</v>
      </c>
      <c r="M35" s="18">
        <v>314.73</v>
      </c>
    </row>
    <row r="36" spans="1:13" x14ac:dyDescent="0.2">
      <c r="A36" s="7" t="s">
        <v>34</v>
      </c>
      <c r="B36" s="17">
        <v>10</v>
      </c>
      <c r="C36" s="17">
        <v>34</v>
      </c>
      <c r="D36" s="17">
        <v>86</v>
      </c>
      <c r="E36" s="49">
        <v>130</v>
      </c>
      <c r="F36" s="17">
        <v>29</v>
      </c>
      <c r="G36" s="17">
        <v>208</v>
      </c>
      <c r="H36" s="17">
        <v>286</v>
      </c>
      <c r="I36" s="49">
        <v>523</v>
      </c>
      <c r="J36" s="17">
        <v>20.059999999999999</v>
      </c>
      <c r="K36" s="17">
        <v>187.41000000000003</v>
      </c>
      <c r="L36" s="17">
        <v>185.46000000000004</v>
      </c>
      <c r="M36" s="18">
        <v>392.93000000000006</v>
      </c>
    </row>
    <row r="37" spans="1:13" x14ac:dyDescent="0.2">
      <c r="A37" s="7" t="s">
        <v>35</v>
      </c>
      <c r="B37" s="17">
        <v>16</v>
      </c>
      <c r="C37" s="17">
        <v>36</v>
      </c>
      <c r="D37" s="17">
        <v>297</v>
      </c>
      <c r="E37" s="49">
        <v>349</v>
      </c>
      <c r="F37" s="17">
        <v>41</v>
      </c>
      <c r="G37" s="17">
        <v>314</v>
      </c>
      <c r="H37" s="17">
        <v>1533</v>
      </c>
      <c r="I37" s="49">
        <v>1888</v>
      </c>
      <c r="J37" s="17">
        <v>24</v>
      </c>
      <c r="K37" s="17">
        <v>281.31</v>
      </c>
      <c r="L37" s="17">
        <v>1177.4599999999998</v>
      </c>
      <c r="M37" s="18">
        <v>1482.7699999999998</v>
      </c>
    </row>
    <row r="38" spans="1:13" x14ac:dyDescent="0.2">
      <c r="A38" s="7" t="s">
        <v>36</v>
      </c>
      <c r="B38" s="17">
        <v>12</v>
      </c>
      <c r="C38" s="17">
        <v>19</v>
      </c>
      <c r="D38" s="17">
        <v>64</v>
      </c>
      <c r="E38" s="49">
        <v>95</v>
      </c>
      <c r="F38" s="17">
        <v>37</v>
      </c>
      <c r="G38" s="17">
        <v>101</v>
      </c>
      <c r="H38" s="17">
        <v>122</v>
      </c>
      <c r="I38" s="49">
        <v>260</v>
      </c>
      <c r="J38" s="17">
        <v>26.43</v>
      </c>
      <c r="K38" s="17">
        <v>84.44</v>
      </c>
      <c r="L38" s="17">
        <v>74.37</v>
      </c>
      <c r="M38" s="18">
        <v>185.24</v>
      </c>
    </row>
    <row r="39" spans="1:13" x14ac:dyDescent="0.2">
      <c r="A39" s="7" t="s">
        <v>37</v>
      </c>
      <c r="B39" s="17">
        <v>12</v>
      </c>
      <c r="C39" s="17">
        <v>19</v>
      </c>
      <c r="D39" s="17">
        <v>91</v>
      </c>
      <c r="E39" s="49">
        <v>122</v>
      </c>
      <c r="F39" s="17">
        <v>41</v>
      </c>
      <c r="G39" s="17">
        <v>106</v>
      </c>
      <c r="H39" s="17">
        <v>203</v>
      </c>
      <c r="I39" s="49">
        <v>350</v>
      </c>
      <c r="J39" s="17">
        <v>29.07</v>
      </c>
      <c r="K39" s="17">
        <v>97.18</v>
      </c>
      <c r="L39" s="17">
        <v>133.75000000000003</v>
      </c>
      <c r="M39" s="18">
        <v>260</v>
      </c>
    </row>
    <row r="40" spans="1:13" x14ac:dyDescent="0.2">
      <c r="A40" s="6" t="str">
        <f>VLOOKUP("&lt;Zeilentitel_6&gt;",Uebersetzungen!$B$3:$E$103,Uebersetzungen!$B$2+1,FALSE)</f>
        <v>Region Landquart</v>
      </c>
      <c r="B40" s="9"/>
      <c r="C40" s="9"/>
      <c r="D40" s="9"/>
      <c r="E40" s="54"/>
      <c r="F40" s="9"/>
      <c r="G40" s="9"/>
      <c r="H40" s="9"/>
      <c r="I40" s="54"/>
      <c r="J40" s="9"/>
      <c r="K40" s="9"/>
      <c r="L40" s="9"/>
      <c r="M40" s="12"/>
    </row>
    <row r="41" spans="1:13" x14ac:dyDescent="0.2">
      <c r="A41" s="7" t="s">
        <v>71</v>
      </c>
      <c r="B41" s="17">
        <v>27</v>
      </c>
      <c r="C41" s="17">
        <v>56</v>
      </c>
      <c r="D41" s="17">
        <v>136</v>
      </c>
      <c r="E41" s="49">
        <v>219</v>
      </c>
      <c r="F41" s="17">
        <v>61</v>
      </c>
      <c r="G41" s="17">
        <v>639</v>
      </c>
      <c r="H41" s="17">
        <v>451</v>
      </c>
      <c r="I41" s="49">
        <v>1151</v>
      </c>
      <c r="J41" s="17">
        <v>45.54</v>
      </c>
      <c r="K41" s="17">
        <v>580.66000000000008</v>
      </c>
      <c r="L41" s="17">
        <v>311.54000000000002</v>
      </c>
      <c r="M41" s="18">
        <v>937.74</v>
      </c>
    </row>
    <row r="42" spans="1:13" x14ac:dyDescent="0.2">
      <c r="A42" s="7" t="s">
        <v>72</v>
      </c>
      <c r="B42" s="17">
        <v>17</v>
      </c>
      <c r="C42" s="17">
        <v>42</v>
      </c>
      <c r="D42" s="17">
        <v>113</v>
      </c>
      <c r="E42" s="49">
        <v>172</v>
      </c>
      <c r="F42" s="17">
        <v>88</v>
      </c>
      <c r="G42" s="17">
        <v>402</v>
      </c>
      <c r="H42" s="17">
        <v>636</v>
      </c>
      <c r="I42" s="49">
        <v>1126</v>
      </c>
      <c r="J42" s="17">
        <v>68.34</v>
      </c>
      <c r="K42" s="17">
        <v>366.41</v>
      </c>
      <c r="L42" s="17">
        <v>445.13000000000005</v>
      </c>
      <c r="M42" s="18">
        <v>879.88000000000011</v>
      </c>
    </row>
    <row r="43" spans="1:13" x14ac:dyDescent="0.2">
      <c r="A43" s="7" t="s">
        <v>73</v>
      </c>
      <c r="B43" s="17">
        <v>24</v>
      </c>
      <c r="C43" s="17">
        <v>55</v>
      </c>
      <c r="D43" s="17">
        <v>233</v>
      </c>
      <c r="E43" s="49">
        <v>312</v>
      </c>
      <c r="F43" s="17">
        <v>69</v>
      </c>
      <c r="G43" s="17">
        <v>723</v>
      </c>
      <c r="H43" s="17">
        <v>1336</v>
      </c>
      <c r="I43" s="49">
        <v>2128</v>
      </c>
      <c r="J43" s="17">
        <v>39.4</v>
      </c>
      <c r="K43" s="17">
        <v>661.45</v>
      </c>
      <c r="L43" s="17">
        <v>949.38000000000022</v>
      </c>
      <c r="M43" s="18">
        <v>1650.2300000000002</v>
      </c>
    </row>
    <row r="44" spans="1:13" x14ac:dyDescent="0.2">
      <c r="A44" s="7" t="s">
        <v>74</v>
      </c>
      <c r="B44" s="17">
        <v>24</v>
      </c>
      <c r="C44" s="17">
        <v>5</v>
      </c>
      <c r="D44" s="17">
        <v>57</v>
      </c>
      <c r="E44" s="49">
        <v>86</v>
      </c>
      <c r="F44" s="17">
        <v>104</v>
      </c>
      <c r="G44" s="17">
        <v>7</v>
      </c>
      <c r="H44" s="17">
        <v>220</v>
      </c>
      <c r="I44" s="49">
        <v>331</v>
      </c>
      <c r="J44" s="17">
        <v>65.33</v>
      </c>
      <c r="K44" s="17">
        <v>3.62</v>
      </c>
      <c r="L44" s="17">
        <v>151.54999999999998</v>
      </c>
      <c r="M44" s="18">
        <v>220.5</v>
      </c>
    </row>
    <row r="45" spans="1:13" x14ac:dyDescent="0.2">
      <c r="A45" s="7" t="s">
        <v>75</v>
      </c>
      <c r="B45" s="17">
        <v>32</v>
      </c>
      <c r="C45" s="17">
        <v>12</v>
      </c>
      <c r="D45" s="17">
        <v>50</v>
      </c>
      <c r="E45" s="49">
        <v>94</v>
      </c>
      <c r="F45" s="17">
        <v>109</v>
      </c>
      <c r="G45" s="17">
        <v>21</v>
      </c>
      <c r="H45" s="17">
        <v>158</v>
      </c>
      <c r="I45" s="49">
        <v>288</v>
      </c>
      <c r="J45" s="17">
        <v>69.7</v>
      </c>
      <c r="K45" s="17">
        <v>17.66</v>
      </c>
      <c r="L45" s="17">
        <v>118.2</v>
      </c>
      <c r="M45" s="18">
        <v>205.56</v>
      </c>
    </row>
    <row r="46" spans="1:13" x14ac:dyDescent="0.2">
      <c r="A46" s="7" t="s">
        <v>76</v>
      </c>
      <c r="B46" s="17">
        <v>52</v>
      </c>
      <c r="C46" s="17">
        <v>53</v>
      </c>
      <c r="D46" s="17">
        <v>237</v>
      </c>
      <c r="E46" s="49">
        <v>342</v>
      </c>
      <c r="F46" s="17">
        <v>167</v>
      </c>
      <c r="G46" s="17">
        <v>669</v>
      </c>
      <c r="H46" s="17">
        <v>1341</v>
      </c>
      <c r="I46" s="49">
        <v>2177</v>
      </c>
      <c r="J46" s="17">
        <v>118.85</v>
      </c>
      <c r="K46" s="17">
        <v>611.40000000000009</v>
      </c>
      <c r="L46" s="17">
        <v>942.61</v>
      </c>
      <c r="M46" s="18">
        <v>1672.8600000000001</v>
      </c>
    </row>
    <row r="47" spans="1:13" x14ac:dyDescent="0.2">
      <c r="A47" s="7" t="s">
        <v>77</v>
      </c>
      <c r="B47" s="17">
        <v>40</v>
      </c>
      <c r="C47" s="17">
        <v>41</v>
      </c>
      <c r="D47" s="17">
        <v>163</v>
      </c>
      <c r="E47" s="49">
        <v>244</v>
      </c>
      <c r="F47" s="17">
        <v>143</v>
      </c>
      <c r="G47" s="17">
        <v>231</v>
      </c>
      <c r="H47" s="17">
        <v>558</v>
      </c>
      <c r="I47" s="49">
        <v>932</v>
      </c>
      <c r="J47" s="17">
        <v>79.06</v>
      </c>
      <c r="K47" s="17">
        <v>213.85</v>
      </c>
      <c r="L47" s="17">
        <v>402.96000000000004</v>
      </c>
      <c r="M47" s="18">
        <v>695.87</v>
      </c>
    </row>
    <row r="48" spans="1:13" x14ac:dyDescent="0.2">
      <c r="A48" s="7" t="s">
        <v>78</v>
      </c>
      <c r="B48" s="17">
        <v>24</v>
      </c>
      <c r="C48" s="17">
        <v>110</v>
      </c>
      <c r="D48" s="17">
        <v>525</v>
      </c>
      <c r="E48" s="49">
        <v>659</v>
      </c>
      <c r="F48" s="17">
        <v>95</v>
      </c>
      <c r="G48" s="17">
        <v>2305</v>
      </c>
      <c r="H48" s="17">
        <v>3794</v>
      </c>
      <c r="I48" s="49">
        <v>6194</v>
      </c>
      <c r="J48" s="17">
        <v>67.83</v>
      </c>
      <c r="K48" s="17">
        <v>2144.9299999999998</v>
      </c>
      <c r="L48" s="17">
        <v>2867.7000000000003</v>
      </c>
      <c r="M48" s="18">
        <v>5080.46</v>
      </c>
    </row>
    <row r="49" spans="1:13" x14ac:dyDescent="0.2">
      <c r="A49" s="6" t="str">
        <f>VLOOKUP("&lt;Zeilentitel_7&gt;",Uebersetzungen!$B$3:$E$103,Uebersetzungen!$B$2+1,FALSE)</f>
        <v>Region Maloja</v>
      </c>
      <c r="B49" s="9"/>
      <c r="C49" s="9"/>
      <c r="D49" s="9"/>
      <c r="E49" s="54"/>
      <c r="F49" s="9"/>
      <c r="G49" s="9"/>
      <c r="H49" s="9"/>
      <c r="I49" s="54"/>
      <c r="J49" s="9"/>
      <c r="K49" s="9"/>
      <c r="L49" s="9"/>
      <c r="M49" s="12"/>
    </row>
    <row r="50" spans="1:13" x14ac:dyDescent="0.2">
      <c r="A50" s="7" t="s">
        <v>42</v>
      </c>
      <c r="B50" s="17">
        <v>5</v>
      </c>
      <c r="C50" s="17">
        <v>9</v>
      </c>
      <c r="D50" s="17">
        <v>59</v>
      </c>
      <c r="E50" s="49">
        <v>73</v>
      </c>
      <c r="F50" s="17">
        <v>13</v>
      </c>
      <c r="G50" s="17">
        <v>120</v>
      </c>
      <c r="H50" s="17">
        <v>228</v>
      </c>
      <c r="I50" s="49">
        <v>361</v>
      </c>
      <c r="J50" s="17">
        <v>10.55</v>
      </c>
      <c r="K50" s="17">
        <v>106.52</v>
      </c>
      <c r="L50" s="17">
        <v>169.67999999999998</v>
      </c>
      <c r="M50" s="18">
        <v>286.75</v>
      </c>
    </row>
    <row r="51" spans="1:13" x14ac:dyDescent="0.2">
      <c r="A51" s="7" t="s">
        <v>43</v>
      </c>
      <c r="B51" s="17">
        <v>7</v>
      </c>
      <c r="C51" s="17">
        <v>17</v>
      </c>
      <c r="D51" s="17">
        <v>143</v>
      </c>
      <c r="E51" s="49">
        <v>167</v>
      </c>
      <c r="F51" s="17">
        <v>31</v>
      </c>
      <c r="G51" s="17">
        <v>125</v>
      </c>
      <c r="H51" s="17">
        <v>784</v>
      </c>
      <c r="I51" s="49">
        <v>940</v>
      </c>
      <c r="J51" s="17">
        <v>25.37</v>
      </c>
      <c r="K51" s="17">
        <v>115.83</v>
      </c>
      <c r="L51" s="17">
        <v>598.5</v>
      </c>
      <c r="M51" s="18">
        <v>739.7</v>
      </c>
    </row>
    <row r="52" spans="1:13" x14ac:dyDescent="0.2">
      <c r="A52" s="7" t="s">
        <v>44</v>
      </c>
      <c r="B52" s="17">
        <v>6</v>
      </c>
      <c r="C52" s="72" t="s">
        <v>206</v>
      </c>
      <c r="D52" s="17">
        <v>22</v>
      </c>
      <c r="E52" s="49">
        <v>30</v>
      </c>
      <c r="F52" s="17">
        <v>17</v>
      </c>
      <c r="G52" s="72" t="s">
        <v>206</v>
      </c>
      <c r="H52" s="17">
        <v>53</v>
      </c>
      <c r="I52" s="49">
        <v>75</v>
      </c>
      <c r="J52" s="17">
        <v>10.57</v>
      </c>
      <c r="K52" s="72" t="s">
        <v>206</v>
      </c>
      <c r="L52" s="17">
        <v>37.669999999999995</v>
      </c>
      <c r="M52" s="18">
        <v>52.41</v>
      </c>
    </row>
    <row r="53" spans="1:13" x14ac:dyDescent="0.2">
      <c r="A53" s="7" t="s">
        <v>45</v>
      </c>
      <c r="B53" s="72" t="s">
        <v>206</v>
      </c>
      <c r="C53" s="17">
        <v>26</v>
      </c>
      <c r="D53" s="17">
        <v>199</v>
      </c>
      <c r="E53" s="49">
        <v>227</v>
      </c>
      <c r="F53" s="72" t="s">
        <v>206</v>
      </c>
      <c r="G53" s="17">
        <v>386</v>
      </c>
      <c r="H53" s="17">
        <v>1604</v>
      </c>
      <c r="I53" s="49">
        <v>1996</v>
      </c>
      <c r="J53" s="72" t="s">
        <v>206</v>
      </c>
      <c r="K53" s="17">
        <v>357.96999999999997</v>
      </c>
      <c r="L53" s="17">
        <v>1312.93</v>
      </c>
      <c r="M53" s="18">
        <v>1675.18</v>
      </c>
    </row>
    <row r="54" spans="1:13" x14ac:dyDescent="0.2">
      <c r="A54" s="7" t="s">
        <v>94</v>
      </c>
      <c r="B54" s="17">
        <v>7</v>
      </c>
      <c r="C54" s="17">
        <v>13</v>
      </c>
      <c r="D54" s="17">
        <v>67</v>
      </c>
      <c r="E54" s="49">
        <v>87</v>
      </c>
      <c r="F54" s="17">
        <v>19</v>
      </c>
      <c r="G54" s="17">
        <v>54</v>
      </c>
      <c r="H54" s="17">
        <v>185</v>
      </c>
      <c r="I54" s="49">
        <v>258</v>
      </c>
      <c r="J54" s="17">
        <v>16.05</v>
      </c>
      <c r="K54" s="17">
        <v>48.58</v>
      </c>
      <c r="L54" s="17">
        <v>137.35</v>
      </c>
      <c r="M54" s="18">
        <v>201.98</v>
      </c>
    </row>
    <row r="55" spans="1:13" x14ac:dyDescent="0.2">
      <c r="A55" s="7" t="s">
        <v>46</v>
      </c>
      <c r="B55" s="17">
        <v>9</v>
      </c>
      <c r="C55" s="17">
        <v>40</v>
      </c>
      <c r="D55" s="17">
        <v>308</v>
      </c>
      <c r="E55" s="49">
        <v>357</v>
      </c>
      <c r="F55" s="17">
        <v>23</v>
      </c>
      <c r="G55" s="17">
        <v>407</v>
      </c>
      <c r="H55" s="17">
        <v>2439</v>
      </c>
      <c r="I55" s="49">
        <v>2869</v>
      </c>
      <c r="J55" s="17">
        <v>16.71</v>
      </c>
      <c r="K55" s="17">
        <v>366.13</v>
      </c>
      <c r="L55" s="17">
        <v>1840.8299999999997</v>
      </c>
      <c r="M55" s="18">
        <v>2223.6699999999996</v>
      </c>
    </row>
    <row r="56" spans="1:13" x14ac:dyDescent="0.2">
      <c r="A56" s="7" t="s">
        <v>96</v>
      </c>
      <c r="B56" s="17">
        <v>5</v>
      </c>
      <c r="C56" s="17">
        <v>80</v>
      </c>
      <c r="D56" s="17">
        <v>771</v>
      </c>
      <c r="E56" s="49">
        <v>856</v>
      </c>
      <c r="F56" s="17">
        <v>21</v>
      </c>
      <c r="G56" s="17">
        <v>1098</v>
      </c>
      <c r="H56" s="17">
        <v>6963</v>
      </c>
      <c r="I56" s="49">
        <v>8082</v>
      </c>
      <c r="J56" s="17">
        <v>16.510000000000002</v>
      </c>
      <c r="K56" s="17">
        <v>1031.2</v>
      </c>
      <c r="L56" s="17">
        <v>5679.11</v>
      </c>
      <c r="M56" s="18">
        <v>6726.82</v>
      </c>
    </row>
    <row r="57" spans="1:13" x14ac:dyDescent="0.2">
      <c r="A57" s="7" t="s">
        <v>47</v>
      </c>
      <c r="B57" s="17">
        <v>18</v>
      </c>
      <c r="C57" s="17">
        <v>14</v>
      </c>
      <c r="D57" s="17">
        <v>60</v>
      </c>
      <c r="E57" s="49">
        <v>92</v>
      </c>
      <c r="F57" s="17">
        <v>42</v>
      </c>
      <c r="G57" s="17">
        <v>114</v>
      </c>
      <c r="H57" s="17">
        <v>139</v>
      </c>
      <c r="I57" s="49">
        <v>295</v>
      </c>
      <c r="J57" s="17">
        <v>25.7</v>
      </c>
      <c r="K57" s="17">
        <v>100.32000000000001</v>
      </c>
      <c r="L57" s="17">
        <v>93.92</v>
      </c>
      <c r="M57" s="18">
        <v>219.94</v>
      </c>
    </row>
    <row r="58" spans="1:13" x14ac:dyDescent="0.2">
      <c r="A58" s="7" t="s">
        <v>97</v>
      </c>
      <c r="B58" s="17">
        <v>8</v>
      </c>
      <c r="C58" s="17">
        <v>14</v>
      </c>
      <c r="D58" s="17">
        <v>78</v>
      </c>
      <c r="E58" s="49">
        <v>100</v>
      </c>
      <c r="F58" s="17">
        <v>32</v>
      </c>
      <c r="G58" s="17">
        <v>154</v>
      </c>
      <c r="H58" s="17">
        <v>885</v>
      </c>
      <c r="I58" s="49">
        <v>1071</v>
      </c>
      <c r="J58" s="17">
        <v>20.27</v>
      </c>
      <c r="K58" s="17">
        <v>143.93</v>
      </c>
      <c r="L58" s="17">
        <v>744.34000000000026</v>
      </c>
      <c r="M58" s="18">
        <v>908.5400000000003</v>
      </c>
    </row>
    <row r="59" spans="1:13" x14ac:dyDescent="0.2">
      <c r="A59" s="7" t="s">
        <v>48</v>
      </c>
      <c r="B59" s="17">
        <v>5</v>
      </c>
      <c r="C59" s="17">
        <v>15</v>
      </c>
      <c r="D59" s="17">
        <v>140</v>
      </c>
      <c r="E59" s="49">
        <v>160</v>
      </c>
      <c r="F59" s="17">
        <v>16</v>
      </c>
      <c r="G59" s="17">
        <v>57</v>
      </c>
      <c r="H59" s="17">
        <v>963</v>
      </c>
      <c r="I59" s="49">
        <v>1036</v>
      </c>
      <c r="J59" s="17">
        <v>14.3</v>
      </c>
      <c r="K59" s="17">
        <v>49.49</v>
      </c>
      <c r="L59" s="17">
        <v>786.16999999999985</v>
      </c>
      <c r="M59" s="18">
        <v>849.95999999999981</v>
      </c>
    </row>
    <row r="60" spans="1:13" x14ac:dyDescent="0.2">
      <c r="A60" s="7" t="s">
        <v>49</v>
      </c>
      <c r="B60" s="17">
        <v>8</v>
      </c>
      <c r="C60" s="17">
        <v>18</v>
      </c>
      <c r="D60" s="17">
        <v>116</v>
      </c>
      <c r="E60" s="49">
        <v>142</v>
      </c>
      <c r="F60" s="17">
        <v>28</v>
      </c>
      <c r="G60" s="17">
        <v>160</v>
      </c>
      <c r="H60" s="17">
        <v>664</v>
      </c>
      <c r="I60" s="49">
        <v>852</v>
      </c>
      <c r="J60" s="17">
        <v>18.53</v>
      </c>
      <c r="K60" s="17">
        <v>141.29000000000002</v>
      </c>
      <c r="L60" s="17">
        <v>497.46</v>
      </c>
      <c r="M60" s="18">
        <v>657.28</v>
      </c>
    </row>
    <row r="61" spans="1:13" x14ac:dyDescent="0.2">
      <c r="A61" s="7" t="s">
        <v>98</v>
      </c>
      <c r="B61" s="17">
        <v>31</v>
      </c>
      <c r="C61" s="17">
        <v>61</v>
      </c>
      <c r="D61" s="17">
        <v>157</v>
      </c>
      <c r="E61" s="49">
        <v>249</v>
      </c>
      <c r="F61" s="17">
        <v>98</v>
      </c>
      <c r="G61" s="17">
        <v>372</v>
      </c>
      <c r="H61" s="17">
        <v>641</v>
      </c>
      <c r="I61" s="49">
        <v>1111</v>
      </c>
      <c r="J61" s="17">
        <v>67.81</v>
      </c>
      <c r="K61" s="17">
        <v>328.4</v>
      </c>
      <c r="L61" s="17">
        <v>407.78000000000003</v>
      </c>
      <c r="M61" s="18">
        <v>803.99</v>
      </c>
    </row>
    <row r="62" spans="1:13" x14ac:dyDescent="0.2">
      <c r="A62" s="6" t="str">
        <f>VLOOKUP("&lt;Zeilentitel_8&gt;",Uebersetzungen!$B$3:$E$103,Uebersetzungen!$B$2+1,FALSE)</f>
        <v>Region Moesa</v>
      </c>
      <c r="B62" s="9"/>
      <c r="C62" s="9"/>
      <c r="D62" s="9"/>
      <c r="E62" s="54"/>
      <c r="F62" s="9"/>
      <c r="G62" s="9"/>
      <c r="H62" s="9"/>
      <c r="I62" s="54"/>
      <c r="J62" s="9"/>
      <c r="K62" s="9"/>
      <c r="L62" s="9"/>
      <c r="M62" s="12"/>
    </row>
    <row r="63" spans="1:13" x14ac:dyDescent="0.2">
      <c r="A63" s="7" t="s">
        <v>50</v>
      </c>
      <c r="B63" s="72" t="s">
        <v>206</v>
      </c>
      <c r="C63" s="17">
        <v>0</v>
      </c>
      <c r="D63" s="72" t="s">
        <v>206</v>
      </c>
      <c r="E63" s="49">
        <v>6</v>
      </c>
      <c r="F63" s="72" t="s">
        <v>206</v>
      </c>
      <c r="G63" s="17">
        <v>0</v>
      </c>
      <c r="H63" s="72" t="s">
        <v>206</v>
      </c>
      <c r="I63" s="49">
        <v>17</v>
      </c>
      <c r="J63" s="72" t="s">
        <v>206</v>
      </c>
      <c r="K63" s="17">
        <v>0</v>
      </c>
      <c r="L63" s="72" t="s">
        <v>206</v>
      </c>
      <c r="M63" s="18">
        <v>9.6999999999999993</v>
      </c>
    </row>
    <row r="64" spans="1:13" x14ac:dyDescent="0.2">
      <c r="A64" s="7" t="s">
        <v>51</v>
      </c>
      <c r="B64" s="17">
        <v>6</v>
      </c>
      <c r="C64" s="17">
        <v>4</v>
      </c>
      <c r="D64" s="17">
        <v>20</v>
      </c>
      <c r="E64" s="49">
        <v>30</v>
      </c>
      <c r="F64" s="17">
        <v>11</v>
      </c>
      <c r="G64" s="17">
        <v>5</v>
      </c>
      <c r="H64" s="17">
        <v>88</v>
      </c>
      <c r="I64" s="49">
        <v>104</v>
      </c>
      <c r="J64" s="17">
        <v>5.82</v>
      </c>
      <c r="K64" s="17">
        <v>3.44</v>
      </c>
      <c r="L64" s="17">
        <v>66.08</v>
      </c>
      <c r="M64" s="18">
        <v>75.34</v>
      </c>
    </row>
    <row r="65" spans="1:13" x14ac:dyDescent="0.2">
      <c r="A65" s="7" t="s">
        <v>52</v>
      </c>
      <c r="B65" s="72" t="s">
        <v>206</v>
      </c>
      <c r="C65" s="17">
        <v>4</v>
      </c>
      <c r="D65" s="17">
        <v>9</v>
      </c>
      <c r="E65" s="49">
        <v>16</v>
      </c>
      <c r="F65" s="72" t="s">
        <v>206</v>
      </c>
      <c r="G65" s="17">
        <v>4</v>
      </c>
      <c r="H65" s="17">
        <v>17</v>
      </c>
      <c r="I65" s="49">
        <v>29</v>
      </c>
      <c r="J65" s="72" t="s">
        <v>206</v>
      </c>
      <c r="K65" s="17">
        <v>2.71</v>
      </c>
      <c r="L65" s="17">
        <v>12.880000000000003</v>
      </c>
      <c r="M65" s="18">
        <v>21.240000000000002</v>
      </c>
    </row>
    <row r="66" spans="1:13" x14ac:dyDescent="0.2">
      <c r="A66" s="7" t="s">
        <v>53</v>
      </c>
      <c r="B66" s="17">
        <v>4</v>
      </c>
      <c r="C66" s="72" t="s">
        <v>206</v>
      </c>
      <c r="D66" s="17">
        <v>11</v>
      </c>
      <c r="E66" s="49">
        <v>16</v>
      </c>
      <c r="F66" s="17">
        <v>7</v>
      </c>
      <c r="G66" s="72" t="s">
        <v>206</v>
      </c>
      <c r="H66" s="17">
        <v>13</v>
      </c>
      <c r="I66" s="49">
        <v>21</v>
      </c>
      <c r="J66" s="17">
        <v>2.89</v>
      </c>
      <c r="K66" s="72" t="s">
        <v>206</v>
      </c>
      <c r="L66" s="17">
        <v>6.1400000000000006</v>
      </c>
      <c r="M66" s="18">
        <v>9.25</v>
      </c>
    </row>
    <row r="67" spans="1:13" x14ac:dyDescent="0.2">
      <c r="A67" s="7" t="s">
        <v>54</v>
      </c>
      <c r="B67" s="17">
        <v>13</v>
      </c>
      <c r="C67" s="17">
        <v>25</v>
      </c>
      <c r="D67" s="17">
        <v>47</v>
      </c>
      <c r="E67" s="49">
        <v>85</v>
      </c>
      <c r="F67" s="17">
        <v>67</v>
      </c>
      <c r="G67" s="17">
        <v>132</v>
      </c>
      <c r="H67" s="17">
        <v>110</v>
      </c>
      <c r="I67" s="49">
        <v>309</v>
      </c>
      <c r="J67" s="17">
        <v>47.25</v>
      </c>
      <c r="K67" s="17">
        <v>115.47</v>
      </c>
      <c r="L67" s="17">
        <v>73.210000000000008</v>
      </c>
      <c r="M67" s="18">
        <v>235.93</v>
      </c>
    </row>
    <row r="68" spans="1:13" x14ac:dyDescent="0.2">
      <c r="A68" s="7" t="s">
        <v>55</v>
      </c>
      <c r="B68" s="17">
        <v>13</v>
      </c>
      <c r="C68" s="17">
        <v>29</v>
      </c>
      <c r="D68" s="17">
        <v>126</v>
      </c>
      <c r="E68" s="49">
        <v>168</v>
      </c>
      <c r="F68" s="17">
        <v>42</v>
      </c>
      <c r="G68" s="17">
        <v>137</v>
      </c>
      <c r="H68" s="17">
        <v>419</v>
      </c>
      <c r="I68" s="49">
        <v>598</v>
      </c>
      <c r="J68" s="17">
        <v>28.93</v>
      </c>
      <c r="K68" s="17">
        <v>120.63000000000001</v>
      </c>
      <c r="L68" s="17">
        <v>301.94</v>
      </c>
      <c r="M68" s="18">
        <v>451.5</v>
      </c>
    </row>
    <row r="69" spans="1:13" x14ac:dyDescent="0.2">
      <c r="A69" s="7" t="s">
        <v>56</v>
      </c>
      <c r="B69" s="17">
        <v>4</v>
      </c>
      <c r="C69" s="17">
        <v>17</v>
      </c>
      <c r="D69" s="17">
        <v>26</v>
      </c>
      <c r="E69" s="49">
        <v>47</v>
      </c>
      <c r="F69" s="17">
        <v>13</v>
      </c>
      <c r="G69" s="17">
        <v>49</v>
      </c>
      <c r="H69" s="17">
        <v>51</v>
      </c>
      <c r="I69" s="49">
        <v>113</v>
      </c>
      <c r="J69" s="17">
        <v>7.17</v>
      </c>
      <c r="K69" s="17">
        <v>40.059999999999995</v>
      </c>
      <c r="L69" s="17">
        <v>38.17</v>
      </c>
      <c r="M69" s="18">
        <v>85.4</v>
      </c>
    </row>
    <row r="70" spans="1:13" x14ac:dyDescent="0.2">
      <c r="A70" s="7" t="s">
        <v>57</v>
      </c>
      <c r="B70" s="17">
        <v>8</v>
      </c>
      <c r="C70" s="17">
        <v>10</v>
      </c>
      <c r="D70" s="17">
        <v>48</v>
      </c>
      <c r="E70" s="49">
        <v>66</v>
      </c>
      <c r="F70" s="17">
        <v>20</v>
      </c>
      <c r="G70" s="17">
        <v>41</v>
      </c>
      <c r="H70" s="17">
        <v>98</v>
      </c>
      <c r="I70" s="49">
        <v>159</v>
      </c>
      <c r="J70" s="17">
        <v>10.5</v>
      </c>
      <c r="K70" s="17">
        <v>37.349999999999994</v>
      </c>
      <c r="L70" s="17">
        <v>63.89</v>
      </c>
      <c r="M70" s="18">
        <v>111.74</v>
      </c>
    </row>
    <row r="71" spans="1:13" x14ac:dyDescent="0.2">
      <c r="A71" s="7" t="s">
        <v>58</v>
      </c>
      <c r="B71" s="17">
        <v>13</v>
      </c>
      <c r="C71" s="17">
        <v>53</v>
      </c>
      <c r="D71" s="17">
        <v>207</v>
      </c>
      <c r="E71" s="49">
        <v>273</v>
      </c>
      <c r="F71" s="17">
        <v>25</v>
      </c>
      <c r="G71" s="17">
        <v>398</v>
      </c>
      <c r="H71" s="17">
        <v>732</v>
      </c>
      <c r="I71" s="49">
        <v>1155</v>
      </c>
      <c r="J71" s="17">
        <v>11.87</v>
      </c>
      <c r="K71" s="17">
        <v>361.77</v>
      </c>
      <c r="L71" s="17">
        <v>545.92000000000007</v>
      </c>
      <c r="M71" s="18">
        <v>919.56000000000006</v>
      </c>
    </row>
    <row r="72" spans="1:13" x14ac:dyDescent="0.2">
      <c r="A72" s="7" t="s">
        <v>99</v>
      </c>
      <c r="B72" s="17">
        <v>17</v>
      </c>
      <c r="C72" s="17">
        <v>49</v>
      </c>
      <c r="D72" s="17">
        <v>274</v>
      </c>
      <c r="E72" s="49">
        <v>340</v>
      </c>
      <c r="F72" s="17">
        <v>39</v>
      </c>
      <c r="G72" s="17">
        <v>286</v>
      </c>
      <c r="H72" s="17">
        <v>920</v>
      </c>
      <c r="I72" s="49">
        <v>1245</v>
      </c>
      <c r="J72" s="17">
        <v>22.6</v>
      </c>
      <c r="K72" s="17">
        <v>247.32</v>
      </c>
      <c r="L72" s="17">
        <v>631.47000000000014</v>
      </c>
      <c r="M72" s="18">
        <v>901.3900000000001</v>
      </c>
    </row>
    <row r="73" spans="1:13" x14ac:dyDescent="0.2">
      <c r="A73" s="7" t="s">
        <v>59</v>
      </c>
      <c r="B73" s="17">
        <v>10</v>
      </c>
      <c r="C73" s="17">
        <v>32</v>
      </c>
      <c r="D73" s="17">
        <v>71</v>
      </c>
      <c r="E73" s="49">
        <v>113</v>
      </c>
      <c r="F73" s="17">
        <v>22</v>
      </c>
      <c r="G73" s="17">
        <v>362</v>
      </c>
      <c r="H73" s="17">
        <v>144</v>
      </c>
      <c r="I73" s="49">
        <v>528</v>
      </c>
      <c r="J73" s="17">
        <v>13.06</v>
      </c>
      <c r="K73" s="17">
        <v>322.35999999999996</v>
      </c>
      <c r="L73" s="17">
        <v>100.08999999999999</v>
      </c>
      <c r="M73" s="18">
        <v>435.50999999999993</v>
      </c>
    </row>
    <row r="74" spans="1:13" x14ac:dyDescent="0.2">
      <c r="A74" s="7" t="s">
        <v>100</v>
      </c>
      <c r="B74" s="17">
        <v>14</v>
      </c>
      <c r="C74" s="17">
        <v>5</v>
      </c>
      <c r="D74" s="17">
        <v>16</v>
      </c>
      <c r="E74" s="49">
        <v>35</v>
      </c>
      <c r="F74" s="17">
        <v>35</v>
      </c>
      <c r="G74" s="17">
        <v>48</v>
      </c>
      <c r="H74" s="17">
        <v>36</v>
      </c>
      <c r="I74" s="49">
        <v>119</v>
      </c>
      <c r="J74" s="17">
        <v>23.26</v>
      </c>
      <c r="K74" s="17">
        <v>43.51</v>
      </c>
      <c r="L74" s="17">
        <v>21.85</v>
      </c>
      <c r="M74" s="18">
        <v>88.62</v>
      </c>
    </row>
    <row r="75" spans="1:13" x14ac:dyDescent="0.2">
      <c r="A75" s="6" t="str">
        <f>VLOOKUP("&lt;Zeilentitel_9&gt;",Uebersetzungen!$B$3:$E$103,Uebersetzungen!$B$2+1,FALSE)</f>
        <v>Region Plessur</v>
      </c>
      <c r="B75" s="9"/>
      <c r="C75" s="9"/>
      <c r="D75" s="9"/>
      <c r="E75" s="54"/>
      <c r="F75" s="9"/>
      <c r="G75" s="9"/>
      <c r="H75" s="9"/>
      <c r="I75" s="54"/>
      <c r="J75" s="9"/>
      <c r="K75" s="9"/>
      <c r="L75" s="9"/>
      <c r="M75" s="12"/>
    </row>
    <row r="76" spans="1:13" x14ac:dyDescent="0.2">
      <c r="A76" s="7" t="s">
        <v>67</v>
      </c>
      <c r="B76" s="17">
        <v>35</v>
      </c>
      <c r="C76" s="17">
        <v>368</v>
      </c>
      <c r="D76" s="17">
        <v>3426</v>
      </c>
      <c r="E76" s="49">
        <v>3829</v>
      </c>
      <c r="F76" s="17">
        <v>157</v>
      </c>
      <c r="G76" s="17">
        <v>3566</v>
      </c>
      <c r="H76" s="17">
        <v>30631</v>
      </c>
      <c r="I76" s="49">
        <v>34354</v>
      </c>
      <c r="J76" s="17">
        <v>111.55</v>
      </c>
      <c r="K76" s="17">
        <v>3222.8700000000003</v>
      </c>
      <c r="L76" s="17">
        <v>22064.489999999998</v>
      </c>
      <c r="M76" s="18">
        <v>25398.91</v>
      </c>
    </row>
    <row r="77" spans="1:13" x14ac:dyDescent="0.2">
      <c r="A77" s="7" t="s">
        <v>68</v>
      </c>
      <c r="B77" s="17">
        <v>38</v>
      </c>
      <c r="C77" s="17">
        <v>26</v>
      </c>
      <c r="D77" s="17">
        <v>133</v>
      </c>
      <c r="E77" s="49">
        <v>197</v>
      </c>
      <c r="F77" s="17">
        <v>100</v>
      </c>
      <c r="G77" s="17">
        <v>195</v>
      </c>
      <c r="H77" s="17">
        <v>690</v>
      </c>
      <c r="I77" s="49">
        <v>985</v>
      </c>
      <c r="J77" s="17">
        <v>63.54</v>
      </c>
      <c r="K77" s="17">
        <v>166.21</v>
      </c>
      <c r="L77" s="17">
        <v>477.05000000000007</v>
      </c>
      <c r="M77" s="18">
        <v>706.80000000000007</v>
      </c>
    </row>
    <row r="78" spans="1:13" x14ac:dyDescent="0.2">
      <c r="A78" s="7" t="s">
        <v>69</v>
      </c>
      <c r="B78" s="17">
        <v>49</v>
      </c>
      <c r="C78" s="17">
        <v>50</v>
      </c>
      <c r="D78" s="17">
        <v>347</v>
      </c>
      <c r="E78" s="49">
        <v>446</v>
      </c>
      <c r="F78" s="17">
        <v>142</v>
      </c>
      <c r="G78" s="17">
        <v>310</v>
      </c>
      <c r="H78" s="17">
        <v>2483</v>
      </c>
      <c r="I78" s="49">
        <v>2935</v>
      </c>
      <c r="J78" s="17">
        <v>92.37</v>
      </c>
      <c r="K78" s="17">
        <v>268.63</v>
      </c>
      <c r="L78" s="17">
        <v>1958.2300000000005</v>
      </c>
      <c r="M78" s="18">
        <v>2319.2300000000005</v>
      </c>
    </row>
    <row r="79" spans="1:13" x14ac:dyDescent="0.2">
      <c r="A79" s="7" t="s">
        <v>70</v>
      </c>
      <c r="B79" s="17">
        <v>8</v>
      </c>
      <c r="C79" s="17">
        <v>7</v>
      </c>
      <c r="D79" s="17">
        <v>24</v>
      </c>
      <c r="E79" s="49">
        <v>39</v>
      </c>
      <c r="F79" s="17">
        <v>21</v>
      </c>
      <c r="G79" s="17">
        <v>14</v>
      </c>
      <c r="H79" s="17">
        <v>74</v>
      </c>
      <c r="I79" s="49">
        <v>109</v>
      </c>
      <c r="J79" s="17">
        <v>14.3</v>
      </c>
      <c r="K79" s="17">
        <v>12.34</v>
      </c>
      <c r="L79" s="17">
        <v>51.63</v>
      </c>
      <c r="M79" s="18">
        <v>78.27000000000001</v>
      </c>
    </row>
    <row r="80" spans="1:13" x14ac:dyDescent="0.2">
      <c r="A80" s="6" t="str">
        <f>VLOOKUP("&lt;Zeilentitel_10&gt;",Uebersetzungen!$B$3:$E$103,Uebersetzungen!$B$2+1,FALSE)</f>
        <v>Region Prättigau/Davos</v>
      </c>
      <c r="B80" s="9"/>
      <c r="C80" s="9"/>
      <c r="D80" s="9"/>
      <c r="E80" s="54"/>
      <c r="F80" s="9"/>
      <c r="G80" s="9"/>
      <c r="H80" s="9"/>
      <c r="I80" s="54"/>
      <c r="J80" s="9"/>
      <c r="K80" s="9"/>
      <c r="L80" s="9"/>
      <c r="M80" s="12"/>
    </row>
    <row r="81" spans="1:13" x14ac:dyDescent="0.2">
      <c r="A81" s="7" t="s">
        <v>61</v>
      </c>
      <c r="B81" s="17">
        <v>71</v>
      </c>
      <c r="C81" s="17">
        <v>130</v>
      </c>
      <c r="D81" s="17">
        <v>918</v>
      </c>
      <c r="E81" s="49">
        <v>1119</v>
      </c>
      <c r="F81" s="17">
        <v>207</v>
      </c>
      <c r="G81" s="17">
        <v>1018</v>
      </c>
      <c r="H81" s="17">
        <v>8055</v>
      </c>
      <c r="I81" s="49">
        <v>9280</v>
      </c>
      <c r="J81" s="17">
        <v>135.34</v>
      </c>
      <c r="K81" s="17">
        <v>921.03</v>
      </c>
      <c r="L81" s="17">
        <v>6172.9400000000005</v>
      </c>
      <c r="M81" s="18">
        <v>7229.31</v>
      </c>
    </row>
    <row r="82" spans="1:13" x14ac:dyDescent="0.2">
      <c r="A82" s="7" t="s">
        <v>62</v>
      </c>
      <c r="B82" s="17">
        <v>19</v>
      </c>
      <c r="C82" s="17">
        <v>16</v>
      </c>
      <c r="D82" s="17">
        <v>29</v>
      </c>
      <c r="E82" s="49">
        <v>64</v>
      </c>
      <c r="F82" s="17">
        <v>54</v>
      </c>
      <c r="G82" s="17">
        <v>66</v>
      </c>
      <c r="H82" s="17">
        <v>92</v>
      </c>
      <c r="I82" s="49">
        <v>212</v>
      </c>
      <c r="J82" s="17">
        <v>32.020000000000003</v>
      </c>
      <c r="K82" s="17">
        <v>55.930000000000007</v>
      </c>
      <c r="L82" s="17">
        <v>61.269999999999989</v>
      </c>
      <c r="M82" s="18">
        <v>149.22</v>
      </c>
    </row>
    <row r="83" spans="1:13" x14ac:dyDescent="0.2">
      <c r="A83" s="7" t="s">
        <v>63</v>
      </c>
      <c r="B83" s="17">
        <v>17</v>
      </c>
      <c r="C83" s="17">
        <v>7</v>
      </c>
      <c r="D83" s="17">
        <v>12</v>
      </c>
      <c r="E83" s="49">
        <v>36</v>
      </c>
      <c r="F83" s="17">
        <v>54</v>
      </c>
      <c r="G83" s="17">
        <v>8</v>
      </c>
      <c r="H83" s="17">
        <v>27</v>
      </c>
      <c r="I83" s="49">
        <v>89</v>
      </c>
      <c r="J83" s="17">
        <v>35.86</v>
      </c>
      <c r="K83" s="17">
        <v>5.6400000000000006</v>
      </c>
      <c r="L83" s="17">
        <v>13.15</v>
      </c>
      <c r="M83" s="18">
        <v>54.65</v>
      </c>
    </row>
    <row r="84" spans="1:13" x14ac:dyDescent="0.2">
      <c r="A84" s="7" t="s">
        <v>64</v>
      </c>
      <c r="B84" s="17">
        <v>22</v>
      </c>
      <c r="C84" s="17">
        <v>33</v>
      </c>
      <c r="D84" s="17">
        <v>46</v>
      </c>
      <c r="E84" s="49">
        <v>101</v>
      </c>
      <c r="F84" s="17">
        <v>59</v>
      </c>
      <c r="G84" s="17">
        <v>172</v>
      </c>
      <c r="H84" s="17">
        <v>168</v>
      </c>
      <c r="I84" s="49">
        <v>399</v>
      </c>
      <c r="J84" s="17">
        <v>37.69</v>
      </c>
      <c r="K84" s="17">
        <v>144.99</v>
      </c>
      <c r="L84" s="17">
        <v>111.91</v>
      </c>
      <c r="M84" s="18">
        <v>294.59000000000003</v>
      </c>
    </row>
    <row r="85" spans="1:13" x14ac:dyDescent="0.2">
      <c r="A85" s="7" t="s">
        <v>101</v>
      </c>
      <c r="B85" s="17">
        <v>77</v>
      </c>
      <c r="C85" s="17">
        <v>79</v>
      </c>
      <c r="D85" s="17">
        <v>335</v>
      </c>
      <c r="E85" s="49">
        <v>491</v>
      </c>
      <c r="F85" s="17">
        <v>208</v>
      </c>
      <c r="G85" s="17">
        <v>570</v>
      </c>
      <c r="H85" s="17">
        <v>1660</v>
      </c>
      <c r="I85" s="49">
        <v>2438</v>
      </c>
      <c r="J85" s="17">
        <v>113.18</v>
      </c>
      <c r="K85" s="17">
        <v>509.47</v>
      </c>
      <c r="L85" s="17">
        <v>1176.3799999999994</v>
      </c>
      <c r="M85" s="18">
        <v>1799.0299999999995</v>
      </c>
    </row>
    <row r="86" spans="1:13" x14ac:dyDescent="0.2">
      <c r="A86" s="7" t="s">
        <v>90</v>
      </c>
      <c r="B86" s="17">
        <v>11</v>
      </c>
      <c r="C86" s="72" t="s">
        <v>206</v>
      </c>
      <c r="D86" s="17">
        <v>21</v>
      </c>
      <c r="E86" s="49">
        <v>35</v>
      </c>
      <c r="F86" s="17">
        <v>19</v>
      </c>
      <c r="G86" s="72" t="s">
        <v>206</v>
      </c>
      <c r="H86" s="17">
        <v>78</v>
      </c>
      <c r="I86" s="49">
        <v>103</v>
      </c>
      <c r="J86" s="17">
        <v>9.56</v>
      </c>
      <c r="K86" s="72" t="s">
        <v>206</v>
      </c>
      <c r="L86" s="17">
        <v>52.440000000000012</v>
      </c>
      <c r="M86" s="18">
        <v>66.480000000000018</v>
      </c>
    </row>
    <row r="87" spans="1:13" x14ac:dyDescent="0.2">
      <c r="A87" s="7" t="s">
        <v>65</v>
      </c>
      <c r="B87" s="17">
        <v>14</v>
      </c>
      <c r="C87" s="17">
        <v>23</v>
      </c>
      <c r="D87" s="17">
        <v>65</v>
      </c>
      <c r="E87" s="49">
        <v>102</v>
      </c>
      <c r="F87" s="17">
        <v>48</v>
      </c>
      <c r="G87" s="17">
        <v>233</v>
      </c>
      <c r="H87" s="17">
        <v>275</v>
      </c>
      <c r="I87" s="49">
        <v>556</v>
      </c>
      <c r="J87" s="17">
        <v>33.92</v>
      </c>
      <c r="K87" s="17">
        <v>212.43999999999997</v>
      </c>
      <c r="L87" s="17">
        <v>184.48</v>
      </c>
      <c r="M87" s="18">
        <v>430.83999999999992</v>
      </c>
    </row>
    <row r="88" spans="1:13" x14ac:dyDescent="0.2">
      <c r="A88" s="7" t="s">
        <v>66</v>
      </c>
      <c r="B88" s="17">
        <v>69</v>
      </c>
      <c r="C88" s="17">
        <v>30</v>
      </c>
      <c r="D88" s="17">
        <v>85</v>
      </c>
      <c r="E88" s="49">
        <v>184</v>
      </c>
      <c r="F88" s="17">
        <v>170</v>
      </c>
      <c r="G88" s="17">
        <v>110</v>
      </c>
      <c r="H88" s="17">
        <v>239</v>
      </c>
      <c r="I88" s="49">
        <v>519</v>
      </c>
      <c r="J88" s="17">
        <v>97.16</v>
      </c>
      <c r="K88" s="17">
        <v>93.06</v>
      </c>
      <c r="L88" s="17">
        <v>148.59</v>
      </c>
      <c r="M88" s="18">
        <v>338.81</v>
      </c>
    </row>
    <row r="89" spans="1:13" x14ac:dyDescent="0.2">
      <c r="A89" s="7" t="s">
        <v>79</v>
      </c>
      <c r="B89" s="17">
        <v>39</v>
      </c>
      <c r="C89" s="17">
        <v>20</v>
      </c>
      <c r="D89" s="17">
        <v>112</v>
      </c>
      <c r="E89" s="49">
        <v>171</v>
      </c>
      <c r="F89" s="17">
        <v>115</v>
      </c>
      <c r="G89" s="17">
        <v>772</v>
      </c>
      <c r="H89" s="17">
        <v>451</v>
      </c>
      <c r="I89" s="49">
        <v>1338</v>
      </c>
      <c r="J89" s="17">
        <v>72.86</v>
      </c>
      <c r="K89" s="17">
        <v>734.23</v>
      </c>
      <c r="L89" s="17">
        <v>324.97000000000003</v>
      </c>
      <c r="M89" s="18">
        <v>1132.06</v>
      </c>
    </row>
    <row r="90" spans="1:13" x14ac:dyDescent="0.2">
      <c r="A90" s="7" t="s">
        <v>80</v>
      </c>
      <c r="B90" s="17">
        <v>38</v>
      </c>
      <c r="C90" s="17">
        <v>40</v>
      </c>
      <c r="D90" s="17">
        <v>151</v>
      </c>
      <c r="E90" s="49">
        <v>229</v>
      </c>
      <c r="F90" s="17">
        <v>91</v>
      </c>
      <c r="G90" s="17">
        <v>352</v>
      </c>
      <c r="H90" s="17">
        <v>1122</v>
      </c>
      <c r="I90" s="49">
        <v>1565</v>
      </c>
      <c r="J90" s="17">
        <v>55.03</v>
      </c>
      <c r="K90" s="17">
        <v>317.12</v>
      </c>
      <c r="L90" s="17">
        <v>776.51</v>
      </c>
      <c r="M90" s="18">
        <v>1148.6599999999999</v>
      </c>
    </row>
    <row r="91" spans="1:13" x14ac:dyDescent="0.2">
      <c r="A91" s="7" t="s">
        <v>81</v>
      </c>
      <c r="B91" s="17">
        <v>28</v>
      </c>
      <c r="C91" s="17">
        <v>23</v>
      </c>
      <c r="D91" s="17">
        <v>56</v>
      </c>
      <c r="E91" s="49">
        <v>107</v>
      </c>
      <c r="F91" s="17">
        <v>81</v>
      </c>
      <c r="G91" s="17">
        <v>268</v>
      </c>
      <c r="H91" s="17">
        <v>253</v>
      </c>
      <c r="I91" s="49">
        <v>602</v>
      </c>
      <c r="J91" s="17">
        <v>56.44</v>
      </c>
      <c r="K91" s="17">
        <v>253.21999999999997</v>
      </c>
      <c r="L91" s="17">
        <v>163.14000000000004</v>
      </c>
      <c r="M91" s="18">
        <v>472.8</v>
      </c>
    </row>
    <row r="92" spans="1:13" x14ac:dyDescent="0.2">
      <c r="A92" s="6" t="str">
        <f>VLOOKUP("&lt;Zeilentitel_11&gt;",Uebersetzungen!$B$3:$E$103,Uebersetzungen!$B$2+1,FALSE)</f>
        <v>Region Surselva</v>
      </c>
      <c r="B92" s="9"/>
      <c r="C92" s="9"/>
      <c r="D92" s="9"/>
      <c r="E92" s="54"/>
      <c r="F92" s="9"/>
      <c r="G92" s="9"/>
      <c r="H92" s="9"/>
      <c r="I92" s="54"/>
      <c r="J92" s="9"/>
      <c r="K92" s="9"/>
      <c r="L92" s="9"/>
      <c r="M92" s="12"/>
    </row>
    <row r="93" spans="1:13" x14ac:dyDescent="0.2">
      <c r="A93" s="7" t="s">
        <v>6</v>
      </c>
      <c r="B93" s="17">
        <v>11</v>
      </c>
      <c r="C93" s="17">
        <v>5</v>
      </c>
      <c r="D93" s="17">
        <v>33</v>
      </c>
      <c r="E93" s="49">
        <v>49</v>
      </c>
      <c r="F93" s="17">
        <v>28</v>
      </c>
      <c r="G93" s="17">
        <v>78</v>
      </c>
      <c r="H93" s="17">
        <v>157</v>
      </c>
      <c r="I93" s="49">
        <v>263</v>
      </c>
      <c r="J93" s="17">
        <v>23.31</v>
      </c>
      <c r="K93" s="17">
        <v>73.179999999999993</v>
      </c>
      <c r="L93" s="17">
        <v>117.86999999999999</v>
      </c>
      <c r="M93" s="18">
        <v>214.35999999999999</v>
      </c>
    </row>
    <row r="94" spans="1:13" x14ac:dyDescent="0.2">
      <c r="A94" s="7" t="s">
        <v>7</v>
      </c>
      <c r="B94" s="17">
        <v>10</v>
      </c>
      <c r="C94" s="17">
        <v>34</v>
      </c>
      <c r="D94" s="17">
        <v>168</v>
      </c>
      <c r="E94" s="49">
        <v>212</v>
      </c>
      <c r="F94" s="17">
        <v>22</v>
      </c>
      <c r="G94" s="17">
        <v>146</v>
      </c>
      <c r="H94" s="17">
        <v>1555</v>
      </c>
      <c r="I94" s="49">
        <v>1723</v>
      </c>
      <c r="J94" s="17">
        <v>14.02</v>
      </c>
      <c r="K94" s="17">
        <v>120.05</v>
      </c>
      <c r="L94" s="17">
        <v>1107.3200000000002</v>
      </c>
      <c r="M94" s="18">
        <v>1241.3900000000001</v>
      </c>
    </row>
    <row r="95" spans="1:13" x14ac:dyDescent="0.2">
      <c r="A95" s="7" t="s">
        <v>8</v>
      </c>
      <c r="B95" s="17">
        <v>4</v>
      </c>
      <c r="C95" s="17">
        <v>8</v>
      </c>
      <c r="D95" s="17">
        <v>37</v>
      </c>
      <c r="E95" s="49">
        <v>49</v>
      </c>
      <c r="F95" s="17">
        <v>12</v>
      </c>
      <c r="G95" s="17">
        <v>20</v>
      </c>
      <c r="H95" s="17">
        <v>77</v>
      </c>
      <c r="I95" s="49">
        <v>109</v>
      </c>
      <c r="J95" s="17">
        <v>7.11</v>
      </c>
      <c r="K95" s="17">
        <v>17.29</v>
      </c>
      <c r="L95" s="17">
        <v>49.89</v>
      </c>
      <c r="M95" s="18">
        <v>74.289999999999992</v>
      </c>
    </row>
    <row r="96" spans="1:13" x14ac:dyDescent="0.2">
      <c r="A96" s="7" t="s">
        <v>9</v>
      </c>
      <c r="B96" s="17">
        <v>6</v>
      </c>
      <c r="C96" s="17">
        <v>18</v>
      </c>
      <c r="D96" s="17">
        <v>59</v>
      </c>
      <c r="E96" s="49">
        <v>83</v>
      </c>
      <c r="F96" s="17">
        <v>11</v>
      </c>
      <c r="G96" s="17">
        <v>71</v>
      </c>
      <c r="H96" s="17">
        <v>244</v>
      </c>
      <c r="I96" s="49">
        <v>326</v>
      </c>
      <c r="J96" s="17">
        <v>7.11</v>
      </c>
      <c r="K96" s="17">
        <v>60.28</v>
      </c>
      <c r="L96" s="17">
        <v>176.16000000000005</v>
      </c>
      <c r="M96" s="18">
        <v>243.55000000000007</v>
      </c>
    </row>
    <row r="97" spans="1:13" x14ac:dyDescent="0.2">
      <c r="A97" s="7" t="s">
        <v>10</v>
      </c>
      <c r="B97" s="17">
        <v>27</v>
      </c>
      <c r="C97" s="17">
        <v>18</v>
      </c>
      <c r="D97" s="17">
        <v>67</v>
      </c>
      <c r="E97" s="49">
        <v>112</v>
      </c>
      <c r="F97" s="17">
        <v>74</v>
      </c>
      <c r="G97" s="17">
        <v>191</v>
      </c>
      <c r="H97" s="17">
        <v>406</v>
      </c>
      <c r="I97" s="49">
        <v>671</v>
      </c>
      <c r="J97" s="17">
        <v>43.99</v>
      </c>
      <c r="K97" s="17">
        <v>169.58</v>
      </c>
      <c r="L97" s="17">
        <v>328.46999999999997</v>
      </c>
      <c r="M97" s="18">
        <v>542.04</v>
      </c>
    </row>
    <row r="98" spans="1:13" x14ac:dyDescent="0.2">
      <c r="A98" s="7" t="s">
        <v>11</v>
      </c>
      <c r="B98" s="17">
        <v>99</v>
      </c>
      <c r="C98" s="17">
        <v>33</v>
      </c>
      <c r="D98" s="17">
        <v>110</v>
      </c>
      <c r="E98" s="49">
        <v>242</v>
      </c>
      <c r="F98" s="17">
        <v>251</v>
      </c>
      <c r="G98" s="17">
        <v>163</v>
      </c>
      <c r="H98" s="17">
        <v>502</v>
      </c>
      <c r="I98" s="49">
        <v>916</v>
      </c>
      <c r="J98" s="17">
        <v>164.39</v>
      </c>
      <c r="K98" s="17">
        <v>138.97000000000003</v>
      </c>
      <c r="L98" s="17">
        <v>328.21999999999997</v>
      </c>
      <c r="M98" s="18">
        <v>631.57999999999993</v>
      </c>
    </row>
    <row r="99" spans="1:13" x14ac:dyDescent="0.2">
      <c r="A99" s="7" t="s">
        <v>12</v>
      </c>
      <c r="B99" s="17">
        <v>70</v>
      </c>
      <c r="C99" s="17">
        <v>62</v>
      </c>
      <c r="D99" s="17">
        <v>382</v>
      </c>
      <c r="E99" s="49">
        <v>514</v>
      </c>
      <c r="F99" s="17">
        <v>180</v>
      </c>
      <c r="G99" s="17">
        <v>502</v>
      </c>
      <c r="H99" s="17">
        <v>2737</v>
      </c>
      <c r="I99" s="49">
        <v>3419</v>
      </c>
      <c r="J99" s="17">
        <v>112.12</v>
      </c>
      <c r="K99" s="17">
        <v>457.23</v>
      </c>
      <c r="L99" s="17">
        <v>1912.9399999999996</v>
      </c>
      <c r="M99" s="18">
        <v>2482.2899999999995</v>
      </c>
    </row>
    <row r="100" spans="1:13" x14ac:dyDescent="0.2">
      <c r="A100" s="7" t="s">
        <v>23</v>
      </c>
      <c r="B100" s="17">
        <v>71</v>
      </c>
      <c r="C100" s="17">
        <v>12</v>
      </c>
      <c r="D100" s="17">
        <v>76</v>
      </c>
      <c r="E100" s="49">
        <v>159</v>
      </c>
      <c r="F100" s="17">
        <v>188</v>
      </c>
      <c r="G100" s="17">
        <v>26</v>
      </c>
      <c r="H100" s="17">
        <v>212</v>
      </c>
      <c r="I100" s="49">
        <v>426</v>
      </c>
      <c r="J100" s="17">
        <v>119.69</v>
      </c>
      <c r="K100" s="17">
        <v>19.7</v>
      </c>
      <c r="L100" s="17">
        <v>136.78</v>
      </c>
      <c r="M100" s="18">
        <v>276.16999999999996</v>
      </c>
    </row>
    <row r="101" spans="1:13" x14ac:dyDescent="0.2">
      <c r="A101" s="7" t="s">
        <v>82</v>
      </c>
      <c r="B101" s="17">
        <v>50</v>
      </c>
      <c r="C101" s="17">
        <v>28</v>
      </c>
      <c r="D101" s="17">
        <v>108</v>
      </c>
      <c r="E101" s="49">
        <v>186</v>
      </c>
      <c r="F101" s="17">
        <v>140</v>
      </c>
      <c r="G101" s="17">
        <v>139</v>
      </c>
      <c r="H101" s="17">
        <v>478</v>
      </c>
      <c r="I101" s="49">
        <v>757</v>
      </c>
      <c r="J101" s="17">
        <v>89.92</v>
      </c>
      <c r="K101" s="17">
        <v>121.06</v>
      </c>
      <c r="L101" s="17">
        <v>335.76000000000005</v>
      </c>
      <c r="M101" s="18">
        <v>546.74</v>
      </c>
    </row>
    <row r="102" spans="1:13" x14ac:dyDescent="0.2">
      <c r="A102" s="7" t="s">
        <v>83</v>
      </c>
      <c r="B102" s="17">
        <v>32</v>
      </c>
      <c r="C102" s="17">
        <v>25</v>
      </c>
      <c r="D102" s="17">
        <v>141</v>
      </c>
      <c r="E102" s="49">
        <v>198</v>
      </c>
      <c r="F102" s="17">
        <v>79</v>
      </c>
      <c r="G102" s="17">
        <v>285</v>
      </c>
      <c r="H102" s="17">
        <v>807</v>
      </c>
      <c r="I102" s="49">
        <v>1171</v>
      </c>
      <c r="J102" s="17">
        <v>49.99</v>
      </c>
      <c r="K102" s="17">
        <v>252.49999999999997</v>
      </c>
      <c r="L102" s="17">
        <v>568.96</v>
      </c>
      <c r="M102" s="18">
        <v>871.45</v>
      </c>
    </row>
    <row r="103" spans="1:13" x14ac:dyDescent="0.2">
      <c r="A103" s="7" t="s">
        <v>84</v>
      </c>
      <c r="B103" s="17">
        <v>19</v>
      </c>
      <c r="C103" s="17">
        <v>5</v>
      </c>
      <c r="D103" s="17">
        <v>26</v>
      </c>
      <c r="E103" s="49">
        <v>50</v>
      </c>
      <c r="F103" s="17">
        <v>51</v>
      </c>
      <c r="G103" s="17">
        <v>13</v>
      </c>
      <c r="H103" s="17">
        <v>89</v>
      </c>
      <c r="I103" s="49">
        <v>153</v>
      </c>
      <c r="J103" s="17">
        <v>32.74</v>
      </c>
      <c r="K103" s="17">
        <v>11.19</v>
      </c>
      <c r="L103" s="17">
        <v>64.060000000000016</v>
      </c>
      <c r="M103" s="18">
        <v>107.99000000000001</v>
      </c>
    </row>
    <row r="104" spans="1:13" x14ac:dyDescent="0.2">
      <c r="A104" s="7" t="s">
        <v>85</v>
      </c>
      <c r="B104" s="17">
        <v>36</v>
      </c>
      <c r="C104" s="17">
        <v>18</v>
      </c>
      <c r="D104" s="17">
        <v>56</v>
      </c>
      <c r="E104" s="49">
        <v>110</v>
      </c>
      <c r="F104" s="17">
        <v>88</v>
      </c>
      <c r="G104" s="17">
        <v>156</v>
      </c>
      <c r="H104" s="17">
        <v>208</v>
      </c>
      <c r="I104" s="49">
        <v>452</v>
      </c>
      <c r="J104" s="17">
        <v>51.85</v>
      </c>
      <c r="K104" s="17">
        <v>139.25</v>
      </c>
      <c r="L104" s="17">
        <v>121.79</v>
      </c>
      <c r="M104" s="18">
        <v>312.89</v>
      </c>
    </row>
    <row r="105" spans="1:13" x14ac:dyDescent="0.2">
      <c r="A105" s="7" t="s">
        <v>86</v>
      </c>
      <c r="B105" s="17">
        <v>16</v>
      </c>
      <c r="C105" s="17">
        <v>21</v>
      </c>
      <c r="D105" s="17">
        <v>98</v>
      </c>
      <c r="E105" s="49">
        <v>135</v>
      </c>
      <c r="F105" s="17">
        <v>32</v>
      </c>
      <c r="G105" s="17">
        <v>171</v>
      </c>
      <c r="H105" s="17">
        <v>399</v>
      </c>
      <c r="I105" s="49">
        <v>602</v>
      </c>
      <c r="J105" s="17">
        <v>20.77</v>
      </c>
      <c r="K105" s="17">
        <v>145.52000000000001</v>
      </c>
      <c r="L105" s="17">
        <v>294.7700000000001</v>
      </c>
      <c r="M105" s="18">
        <v>461.06000000000012</v>
      </c>
    </row>
    <row r="106" spans="1:13" x14ac:dyDescent="0.2">
      <c r="A106" s="7" t="s">
        <v>87</v>
      </c>
      <c r="B106" s="17">
        <v>24</v>
      </c>
      <c r="C106" s="17">
        <v>21</v>
      </c>
      <c r="D106" s="17">
        <v>69</v>
      </c>
      <c r="E106" s="49">
        <v>114</v>
      </c>
      <c r="F106" s="17">
        <v>72</v>
      </c>
      <c r="G106" s="17">
        <v>117</v>
      </c>
      <c r="H106" s="17">
        <v>460</v>
      </c>
      <c r="I106" s="49">
        <v>649</v>
      </c>
      <c r="J106" s="17">
        <v>49.73</v>
      </c>
      <c r="K106" s="17">
        <v>101.64</v>
      </c>
      <c r="L106" s="17">
        <v>310.48</v>
      </c>
      <c r="M106" s="18">
        <v>461.85</v>
      </c>
    </row>
    <row r="107" spans="1:13" x14ac:dyDescent="0.2">
      <c r="A107" s="7" t="s">
        <v>91</v>
      </c>
      <c r="B107" s="17">
        <v>41</v>
      </c>
      <c r="C107" s="17">
        <v>10</v>
      </c>
      <c r="D107" s="17">
        <v>83</v>
      </c>
      <c r="E107" s="49">
        <v>134</v>
      </c>
      <c r="F107" s="17">
        <v>97</v>
      </c>
      <c r="G107" s="17">
        <v>160</v>
      </c>
      <c r="H107" s="17">
        <v>375</v>
      </c>
      <c r="I107" s="49">
        <v>632</v>
      </c>
      <c r="J107" s="17">
        <v>66.58</v>
      </c>
      <c r="K107" s="17">
        <v>148.29</v>
      </c>
      <c r="L107" s="17">
        <v>255.82999999999998</v>
      </c>
      <c r="M107" s="18">
        <v>470.7</v>
      </c>
    </row>
    <row r="108" spans="1:13" x14ac:dyDescent="0.2">
      <c r="A108" s="6" t="str">
        <f>VLOOKUP("&lt;Zeilentitel_12&gt;",Uebersetzungen!$B$3:$E$103,Uebersetzungen!$B$2+1,FALSE)</f>
        <v>Region Viamala</v>
      </c>
      <c r="B108" s="9"/>
      <c r="C108" s="9"/>
      <c r="D108" s="9"/>
      <c r="E108" s="54"/>
      <c r="F108" s="9"/>
      <c r="G108" s="9"/>
      <c r="H108" s="9"/>
      <c r="I108" s="54"/>
      <c r="J108" s="9"/>
      <c r="K108" s="9"/>
      <c r="L108" s="9"/>
      <c r="M108" s="12"/>
    </row>
    <row r="109" spans="1:13" x14ac:dyDescent="0.2">
      <c r="A109" s="7" t="s">
        <v>13</v>
      </c>
      <c r="B109" s="17">
        <v>4</v>
      </c>
      <c r="C109" s="72" t="s">
        <v>206</v>
      </c>
      <c r="D109" s="17">
        <v>25</v>
      </c>
      <c r="E109" s="49">
        <v>30</v>
      </c>
      <c r="F109" s="17">
        <v>13</v>
      </c>
      <c r="G109" s="72" t="s">
        <v>206</v>
      </c>
      <c r="H109" s="17">
        <v>186</v>
      </c>
      <c r="I109" s="49">
        <v>200</v>
      </c>
      <c r="J109" s="17">
        <v>8.61</v>
      </c>
      <c r="K109" s="72" t="s">
        <v>206</v>
      </c>
      <c r="L109" s="17">
        <v>132.85000000000002</v>
      </c>
      <c r="M109" s="18">
        <v>141.76000000000002</v>
      </c>
    </row>
    <row r="110" spans="1:13" x14ac:dyDescent="0.2">
      <c r="A110" s="7" t="s">
        <v>14</v>
      </c>
      <c r="B110" s="17">
        <v>6</v>
      </c>
      <c r="C110" s="17">
        <v>6</v>
      </c>
      <c r="D110" s="17">
        <v>20</v>
      </c>
      <c r="E110" s="49">
        <v>32</v>
      </c>
      <c r="F110" s="17">
        <v>26</v>
      </c>
      <c r="G110" s="17">
        <v>21</v>
      </c>
      <c r="H110" s="17">
        <v>444</v>
      </c>
      <c r="I110" s="49">
        <v>491</v>
      </c>
      <c r="J110" s="17">
        <v>18.16</v>
      </c>
      <c r="K110" s="17">
        <v>17.510000000000002</v>
      </c>
      <c r="L110" s="17">
        <v>277.96999999999997</v>
      </c>
      <c r="M110" s="18">
        <v>313.64</v>
      </c>
    </row>
    <row r="111" spans="1:13" x14ac:dyDescent="0.2">
      <c r="A111" s="7" t="s">
        <v>15</v>
      </c>
      <c r="B111" s="17">
        <v>10</v>
      </c>
      <c r="C111" s="17">
        <v>8</v>
      </c>
      <c r="D111" s="17">
        <v>46</v>
      </c>
      <c r="E111" s="49">
        <v>64</v>
      </c>
      <c r="F111" s="17">
        <v>26</v>
      </c>
      <c r="G111" s="17">
        <v>51</v>
      </c>
      <c r="H111" s="17">
        <v>328</v>
      </c>
      <c r="I111" s="49">
        <v>405</v>
      </c>
      <c r="J111" s="17">
        <v>15.9</v>
      </c>
      <c r="K111" s="17">
        <v>45.55</v>
      </c>
      <c r="L111" s="17">
        <v>226.68</v>
      </c>
      <c r="M111" s="18">
        <v>288.13</v>
      </c>
    </row>
    <row r="112" spans="1:13" x14ac:dyDescent="0.2">
      <c r="A112" s="7" t="s">
        <v>16</v>
      </c>
      <c r="B112" s="17">
        <v>5</v>
      </c>
      <c r="C112" s="17">
        <v>27</v>
      </c>
      <c r="D112" s="17">
        <v>41</v>
      </c>
      <c r="E112" s="49">
        <v>73</v>
      </c>
      <c r="F112" s="17">
        <v>11</v>
      </c>
      <c r="G112" s="17">
        <v>219</v>
      </c>
      <c r="H112" s="17">
        <v>109</v>
      </c>
      <c r="I112" s="49">
        <v>339</v>
      </c>
      <c r="J112" s="17">
        <v>7.77</v>
      </c>
      <c r="K112" s="17">
        <v>190.4</v>
      </c>
      <c r="L112" s="17">
        <v>68.350000000000009</v>
      </c>
      <c r="M112" s="18">
        <v>266.52000000000004</v>
      </c>
    </row>
    <row r="113" spans="1:13" x14ac:dyDescent="0.2">
      <c r="A113" s="7" t="s">
        <v>17</v>
      </c>
      <c r="B113" s="17">
        <v>38</v>
      </c>
      <c r="C113" s="17">
        <v>37</v>
      </c>
      <c r="D113" s="17">
        <v>115</v>
      </c>
      <c r="E113" s="49">
        <v>190</v>
      </c>
      <c r="F113" s="17">
        <v>118</v>
      </c>
      <c r="G113" s="17">
        <v>326</v>
      </c>
      <c r="H113" s="17">
        <v>1109</v>
      </c>
      <c r="I113" s="49">
        <v>1553</v>
      </c>
      <c r="J113" s="17">
        <v>81.319999999999993</v>
      </c>
      <c r="K113" s="17">
        <v>288.10000000000002</v>
      </c>
      <c r="L113" s="17">
        <v>733.94</v>
      </c>
      <c r="M113" s="18">
        <v>1103.3600000000001</v>
      </c>
    </row>
    <row r="114" spans="1:13" x14ac:dyDescent="0.2">
      <c r="A114" s="7" t="s">
        <v>18</v>
      </c>
      <c r="B114" s="17">
        <v>13</v>
      </c>
      <c r="C114" s="72" t="s">
        <v>206</v>
      </c>
      <c r="D114" s="17">
        <v>13</v>
      </c>
      <c r="E114" s="49">
        <v>29</v>
      </c>
      <c r="F114" s="17">
        <v>36</v>
      </c>
      <c r="G114" s="72" t="s">
        <v>206</v>
      </c>
      <c r="H114" s="17">
        <v>39</v>
      </c>
      <c r="I114" s="49">
        <v>78</v>
      </c>
      <c r="J114" s="17">
        <v>20.89</v>
      </c>
      <c r="K114" s="72" t="s">
        <v>206</v>
      </c>
      <c r="L114" s="17">
        <v>18.209999999999997</v>
      </c>
      <c r="M114" s="18">
        <v>40.879999999999995</v>
      </c>
    </row>
    <row r="115" spans="1:13" x14ac:dyDescent="0.2">
      <c r="A115" s="7" t="s">
        <v>19</v>
      </c>
      <c r="B115" s="17">
        <v>8</v>
      </c>
      <c r="C115" s="17">
        <v>4</v>
      </c>
      <c r="D115" s="17">
        <v>33</v>
      </c>
      <c r="E115" s="49">
        <v>45</v>
      </c>
      <c r="F115" s="17">
        <v>28</v>
      </c>
      <c r="G115" s="17">
        <v>15</v>
      </c>
      <c r="H115" s="17">
        <v>74</v>
      </c>
      <c r="I115" s="49">
        <v>117</v>
      </c>
      <c r="J115" s="17">
        <v>22.02</v>
      </c>
      <c r="K115" s="17">
        <v>12.65</v>
      </c>
      <c r="L115" s="17">
        <v>42.620000000000005</v>
      </c>
      <c r="M115" s="18">
        <v>77.290000000000006</v>
      </c>
    </row>
    <row r="116" spans="1:13" x14ac:dyDescent="0.2">
      <c r="A116" s="7" t="s">
        <v>20</v>
      </c>
      <c r="B116" s="17">
        <v>11</v>
      </c>
      <c r="C116" s="17">
        <v>46</v>
      </c>
      <c r="D116" s="17">
        <v>302</v>
      </c>
      <c r="E116" s="49">
        <v>359</v>
      </c>
      <c r="F116" s="17">
        <v>31</v>
      </c>
      <c r="G116" s="17">
        <v>460</v>
      </c>
      <c r="H116" s="17">
        <v>1913</v>
      </c>
      <c r="I116" s="49">
        <v>2404</v>
      </c>
      <c r="J116" s="17">
        <v>24.52</v>
      </c>
      <c r="K116" s="17">
        <v>409.34000000000003</v>
      </c>
      <c r="L116" s="17">
        <v>1360.27</v>
      </c>
      <c r="M116" s="18">
        <v>1794.13</v>
      </c>
    </row>
    <row r="117" spans="1:13" x14ac:dyDescent="0.2">
      <c r="A117" s="7" t="s">
        <v>21</v>
      </c>
      <c r="B117" s="17">
        <v>14</v>
      </c>
      <c r="C117" s="17">
        <v>0</v>
      </c>
      <c r="D117" s="17">
        <v>12</v>
      </c>
      <c r="E117" s="49">
        <v>26</v>
      </c>
      <c r="F117" s="17">
        <v>37</v>
      </c>
      <c r="G117" s="17">
        <v>0</v>
      </c>
      <c r="H117" s="17">
        <v>58</v>
      </c>
      <c r="I117" s="49">
        <v>95</v>
      </c>
      <c r="J117" s="17">
        <v>21.38</v>
      </c>
      <c r="K117" s="17">
        <v>0</v>
      </c>
      <c r="L117" s="17">
        <v>29.46</v>
      </c>
      <c r="M117" s="18">
        <v>50.84</v>
      </c>
    </row>
    <row r="118" spans="1:13" x14ac:dyDescent="0.2">
      <c r="A118" s="7" t="s">
        <v>22</v>
      </c>
      <c r="B118" s="17">
        <v>9</v>
      </c>
      <c r="C118" s="17">
        <v>0</v>
      </c>
      <c r="D118" s="17">
        <v>14</v>
      </c>
      <c r="E118" s="49">
        <v>23</v>
      </c>
      <c r="F118" s="17">
        <v>25</v>
      </c>
      <c r="G118" s="17">
        <v>0</v>
      </c>
      <c r="H118" s="17">
        <v>27</v>
      </c>
      <c r="I118" s="49">
        <v>52</v>
      </c>
      <c r="J118" s="17">
        <v>15.44</v>
      </c>
      <c r="K118" s="17">
        <v>0</v>
      </c>
      <c r="L118" s="17">
        <v>13.530000000000003</v>
      </c>
      <c r="M118" s="18">
        <v>28.970000000000002</v>
      </c>
    </row>
    <row r="119" spans="1:13" x14ac:dyDescent="0.2">
      <c r="A119" s="7" t="s">
        <v>24</v>
      </c>
      <c r="B119" s="17">
        <v>49</v>
      </c>
      <c r="C119" s="17">
        <v>29</v>
      </c>
      <c r="D119" s="17">
        <v>114</v>
      </c>
      <c r="E119" s="49">
        <v>192</v>
      </c>
      <c r="F119" s="17">
        <v>153</v>
      </c>
      <c r="G119" s="17">
        <v>69</v>
      </c>
      <c r="H119" s="17">
        <v>309</v>
      </c>
      <c r="I119" s="49">
        <v>531</v>
      </c>
      <c r="J119" s="17">
        <v>99.93</v>
      </c>
      <c r="K119" s="17">
        <v>52.739999999999995</v>
      </c>
      <c r="L119" s="17">
        <v>201.89999999999995</v>
      </c>
      <c r="M119" s="18">
        <v>354.56999999999994</v>
      </c>
    </row>
    <row r="120" spans="1:13" x14ac:dyDescent="0.2">
      <c r="A120" s="7" t="s">
        <v>25</v>
      </c>
      <c r="B120" s="17">
        <v>13</v>
      </c>
      <c r="C120" s="72" t="s">
        <v>206</v>
      </c>
      <c r="D120" s="17">
        <v>21</v>
      </c>
      <c r="E120" s="49">
        <v>36</v>
      </c>
      <c r="F120" s="17">
        <v>44</v>
      </c>
      <c r="G120" s="72" t="s">
        <v>206</v>
      </c>
      <c r="H120" s="17">
        <v>76</v>
      </c>
      <c r="I120" s="49">
        <v>133</v>
      </c>
      <c r="J120" s="17">
        <v>26.31</v>
      </c>
      <c r="K120" s="72" t="s">
        <v>206</v>
      </c>
      <c r="L120" s="17">
        <v>47.949999999999996</v>
      </c>
      <c r="M120" s="18">
        <v>86.03</v>
      </c>
    </row>
    <row r="121" spans="1:13" x14ac:dyDescent="0.2">
      <c r="A121" s="7" t="s">
        <v>26</v>
      </c>
      <c r="B121" s="17">
        <v>8</v>
      </c>
      <c r="C121" s="17">
        <v>5</v>
      </c>
      <c r="D121" s="17">
        <v>10</v>
      </c>
      <c r="E121" s="49">
        <v>23</v>
      </c>
      <c r="F121" s="17">
        <v>27</v>
      </c>
      <c r="G121" s="17">
        <v>25</v>
      </c>
      <c r="H121" s="17">
        <v>27</v>
      </c>
      <c r="I121" s="49">
        <v>79</v>
      </c>
      <c r="J121" s="17">
        <v>15.84</v>
      </c>
      <c r="K121" s="17">
        <v>22.18</v>
      </c>
      <c r="L121" s="17">
        <v>17.95</v>
      </c>
      <c r="M121" s="18">
        <v>55.97</v>
      </c>
    </row>
    <row r="122" spans="1:13" x14ac:dyDescent="0.2">
      <c r="A122" s="7" t="s">
        <v>27</v>
      </c>
      <c r="B122" s="17">
        <v>13</v>
      </c>
      <c r="C122" s="17">
        <v>20</v>
      </c>
      <c r="D122" s="17">
        <v>60</v>
      </c>
      <c r="E122" s="49">
        <v>93</v>
      </c>
      <c r="F122" s="17">
        <v>39</v>
      </c>
      <c r="G122" s="17">
        <v>91</v>
      </c>
      <c r="H122" s="17">
        <v>348</v>
      </c>
      <c r="I122" s="49">
        <v>478</v>
      </c>
      <c r="J122" s="17">
        <v>24.74</v>
      </c>
      <c r="K122" s="17">
        <v>78.699999999999989</v>
      </c>
      <c r="L122" s="17">
        <v>232.47</v>
      </c>
      <c r="M122" s="18">
        <v>335.90999999999997</v>
      </c>
    </row>
    <row r="123" spans="1:13" x14ac:dyDescent="0.2">
      <c r="A123" s="7" t="s">
        <v>28</v>
      </c>
      <c r="B123" s="72" t="s">
        <v>206</v>
      </c>
      <c r="C123" s="17">
        <v>0</v>
      </c>
      <c r="D123" s="72" t="s">
        <v>206</v>
      </c>
      <c r="E123" s="49">
        <v>6</v>
      </c>
      <c r="F123" s="72" t="s">
        <v>206</v>
      </c>
      <c r="G123" s="17">
        <v>0</v>
      </c>
      <c r="H123" s="72" t="s">
        <v>206</v>
      </c>
      <c r="I123" s="49">
        <v>14</v>
      </c>
      <c r="J123" s="72" t="s">
        <v>206</v>
      </c>
      <c r="K123" s="17">
        <v>0</v>
      </c>
      <c r="L123" s="72" t="s">
        <v>206</v>
      </c>
      <c r="M123" s="18">
        <v>7</v>
      </c>
    </row>
    <row r="124" spans="1:13" x14ac:dyDescent="0.2">
      <c r="A124" s="7" t="s">
        <v>29</v>
      </c>
      <c r="B124" s="17">
        <v>8</v>
      </c>
      <c r="C124" s="17">
        <v>11</v>
      </c>
      <c r="D124" s="17">
        <v>26</v>
      </c>
      <c r="E124" s="49">
        <v>45</v>
      </c>
      <c r="F124" s="17">
        <v>27</v>
      </c>
      <c r="G124" s="17">
        <v>112</v>
      </c>
      <c r="H124" s="17">
        <v>65</v>
      </c>
      <c r="I124" s="49">
        <v>204</v>
      </c>
      <c r="J124" s="17">
        <v>17.5</v>
      </c>
      <c r="K124" s="17">
        <v>102.36</v>
      </c>
      <c r="L124" s="17">
        <v>33.769999999999996</v>
      </c>
      <c r="M124" s="18">
        <v>153.63</v>
      </c>
    </row>
    <row r="125" spans="1:13" x14ac:dyDescent="0.2">
      <c r="A125" s="7" t="s">
        <v>30</v>
      </c>
      <c r="B125" s="72" t="s">
        <v>206</v>
      </c>
      <c r="C125" s="17">
        <v>4</v>
      </c>
      <c r="D125" s="17">
        <v>4</v>
      </c>
      <c r="E125" s="49">
        <v>9</v>
      </c>
      <c r="F125" s="72" t="s">
        <v>206</v>
      </c>
      <c r="G125" s="17">
        <v>19</v>
      </c>
      <c r="H125" s="17">
        <v>13</v>
      </c>
      <c r="I125" s="49">
        <v>35</v>
      </c>
      <c r="J125" s="72" t="s">
        <v>206</v>
      </c>
      <c r="K125" s="17">
        <v>15.7</v>
      </c>
      <c r="L125" s="17">
        <v>10.98</v>
      </c>
      <c r="M125" s="18">
        <v>28.46</v>
      </c>
    </row>
    <row r="126" spans="1:13" x14ac:dyDescent="0.2">
      <c r="A126" s="7" t="s">
        <v>93</v>
      </c>
      <c r="B126" s="17">
        <v>36</v>
      </c>
      <c r="C126" s="17">
        <v>14</v>
      </c>
      <c r="D126" s="17">
        <v>39</v>
      </c>
      <c r="E126" s="49">
        <v>89</v>
      </c>
      <c r="F126" s="17">
        <v>88</v>
      </c>
      <c r="G126" s="17">
        <v>47</v>
      </c>
      <c r="H126" s="17">
        <v>220</v>
      </c>
      <c r="I126" s="49">
        <v>355</v>
      </c>
      <c r="J126" s="17">
        <v>60.75</v>
      </c>
      <c r="K126" s="17">
        <v>38.380000000000003</v>
      </c>
      <c r="L126" s="17">
        <v>151.23000000000002</v>
      </c>
      <c r="M126" s="18">
        <v>250.36</v>
      </c>
    </row>
    <row r="127" spans="1:13" x14ac:dyDescent="0.2">
      <c r="A127" s="7" t="s">
        <v>102</v>
      </c>
      <c r="B127" s="17">
        <v>34</v>
      </c>
      <c r="C127" s="72" t="s">
        <v>206</v>
      </c>
      <c r="D127" s="17">
        <v>32</v>
      </c>
      <c r="E127" s="49">
        <v>69</v>
      </c>
      <c r="F127" s="17">
        <v>107</v>
      </c>
      <c r="G127" s="72" t="s">
        <v>206</v>
      </c>
      <c r="H127" s="17">
        <v>149</v>
      </c>
      <c r="I127" s="49">
        <v>263</v>
      </c>
      <c r="J127" s="17">
        <v>65.2</v>
      </c>
      <c r="K127" s="72" t="s">
        <v>206</v>
      </c>
      <c r="L127" s="17">
        <v>104.04</v>
      </c>
      <c r="M127" s="18">
        <v>173.69</v>
      </c>
    </row>
    <row r="128" spans="1:13" ht="13.5" thickBot="1" x14ac:dyDescent="0.25">
      <c r="A128" s="16"/>
      <c r="B128" s="60"/>
      <c r="C128" s="55"/>
      <c r="D128" s="55"/>
      <c r="E128" s="56"/>
      <c r="F128" s="55"/>
      <c r="G128" s="55"/>
      <c r="H128" s="55"/>
      <c r="I128" s="56"/>
      <c r="J128" s="55"/>
      <c r="K128" s="55"/>
      <c r="L128" s="55"/>
      <c r="M128" s="69"/>
    </row>
    <row r="130" spans="1:1" x14ac:dyDescent="0.2">
      <c r="A130" s="10" t="str">
        <f>VLOOKUP("&lt;Legende_1&gt;",Uebersetzungen!$B$3:$E$352,Uebersetzungen!$B$2+1,FALSE)</f>
        <v>* aus Datenschutzgründen nicht einzeln ausgewiesen</v>
      </c>
    </row>
    <row r="132" spans="1:1" x14ac:dyDescent="0.2">
      <c r="A132" s="5" t="str">
        <f>VLOOKUP("&lt;Quelle_1&gt;",Uebersetzungen!$B$3:$E$56,Uebersetzungen!$B$2+1,FALSE)</f>
        <v>Quelle: BFS (STATENT)</v>
      </c>
    </row>
    <row r="133" spans="1:1" x14ac:dyDescent="0.2">
      <c r="A133" s="10" t="str">
        <f>VLOOKUP("&lt;Aktualisierung&gt;",Uebersetzungen!$B$3:$E$56,Uebersetzungen!$B$2+1,FALSE)</f>
        <v>Letztmals aktualisiert am: 21.08.2024</v>
      </c>
    </row>
  </sheetData>
  <sheetProtection sheet="1" objects="1" scenarios="1"/>
  <mergeCells count="5">
    <mergeCell ref="A7:E7"/>
    <mergeCell ref="A9:J9"/>
    <mergeCell ref="B12:E12"/>
    <mergeCell ref="F12:I12"/>
    <mergeCell ref="J12:M12"/>
  </mergeCells>
  <pageMargins left="0.7" right="0.7" top="0.78740157499999996" bottom="0.78740157499999996" header="0.3" footer="0.3"/>
  <pageSetup paperSize="9" scale="35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6865" r:id="rId4" name="Option Button 1">
              <controlPr defaultSize="0" autoFill="0" autoLine="0" autoPict="0">
                <anchor moveWithCells="1">
                  <from>
                    <xdr:col>4</xdr:col>
                    <xdr:colOff>990600</xdr:colOff>
                    <xdr:row>1</xdr:row>
                    <xdr:rowOff>114300</xdr:rowOff>
                  </from>
                  <to>
                    <xdr:col>5</xdr:col>
                    <xdr:colOff>904875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66" r:id="rId5" name="Option Button 2">
              <controlPr defaultSize="0" autoFill="0" autoLine="0" autoPict="0">
                <anchor moveWithCells="1">
                  <from>
                    <xdr:col>4</xdr:col>
                    <xdr:colOff>990600</xdr:colOff>
                    <xdr:row>2</xdr:row>
                    <xdr:rowOff>104775</xdr:rowOff>
                  </from>
                  <to>
                    <xdr:col>6</xdr:col>
                    <xdr:colOff>142875</xdr:colOff>
                    <xdr:row>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67" r:id="rId6" name="Option Button 3">
              <controlPr defaultSize="0" autoFill="0" autoLine="0" autoPict="0">
                <anchor moveWithCells="1">
                  <from>
                    <xdr:col>4</xdr:col>
                    <xdr:colOff>990600</xdr:colOff>
                    <xdr:row>3</xdr:row>
                    <xdr:rowOff>66675</xdr:rowOff>
                  </from>
                  <to>
                    <xdr:col>5</xdr:col>
                    <xdr:colOff>904875</xdr:colOff>
                    <xdr:row>4</xdr:row>
                    <xdr:rowOff>95250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33"/>
  <sheetViews>
    <sheetView zoomScaleNormal="100" workbookViewId="0"/>
  </sheetViews>
  <sheetFormatPr baseColWidth="10" defaultRowHeight="12.75" x14ac:dyDescent="0.2"/>
  <cols>
    <col min="1" max="1" width="35.7109375" style="10" customWidth="1"/>
    <col min="2" max="11" width="16.7109375" style="10" customWidth="1"/>
    <col min="12" max="12" width="16.7109375" style="22" customWidth="1"/>
    <col min="13" max="13" width="16.7109375" style="10" customWidth="1"/>
    <col min="14" max="16384" width="11.42578125" style="10"/>
  </cols>
  <sheetData>
    <row r="1" spans="1:13" s="1" customFormat="1" x14ac:dyDescent="0.2">
      <c r="L1" s="2"/>
    </row>
    <row r="2" spans="1:13" s="1" customFormat="1" ht="15.75" x14ac:dyDescent="0.25">
      <c r="B2" s="13"/>
      <c r="C2" s="13"/>
      <c r="D2" s="14"/>
      <c r="E2" s="14"/>
      <c r="F2" s="14"/>
      <c r="G2" s="14"/>
      <c r="H2" s="14"/>
      <c r="I2" s="14"/>
      <c r="J2" s="14"/>
      <c r="K2" s="14"/>
      <c r="L2" s="20"/>
    </row>
    <row r="3" spans="1:13" s="1" customFormat="1" ht="15.75" x14ac:dyDescent="0.25">
      <c r="B3" s="13"/>
      <c r="C3" s="13"/>
      <c r="D3" s="14"/>
      <c r="E3" s="14"/>
      <c r="F3" s="14"/>
      <c r="G3" s="14"/>
      <c r="H3" s="14"/>
      <c r="I3" s="14"/>
      <c r="J3" s="14"/>
      <c r="K3" s="14"/>
      <c r="L3" s="20"/>
    </row>
    <row r="4" spans="1:13" s="1" customFormat="1" ht="15.75" x14ac:dyDescent="0.25">
      <c r="B4" s="13"/>
      <c r="C4" s="13"/>
      <c r="D4" s="14"/>
      <c r="E4" s="14"/>
      <c r="F4" s="14"/>
      <c r="G4" s="14"/>
      <c r="H4" s="14"/>
      <c r="I4" s="14"/>
      <c r="J4" s="14"/>
      <c r="K4" s="14"/>
      <c r="L4" s="20"/>
    </row>
    <row r="5" spans="1:13" s="2" customFormat="1" x14ac:dyDescent="0.2"/>
    <row r="6" spans="1:13" s="1" customFormat="1" ht="6" customHeight="1" x14ac:dyDescent="0.2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</row>
    <row r="7" spans="1:13" s="2" customFormat="1" ht="15.75" customHeight="1" x14ac:dyDescent="0.2">
      <c r="A7" s="73" t="str">
        <f>VLOOKUP("&lt;Fachbereich&gt;",Uebersetzungen!$B$3:$E$103,Uebersetzungen!$B$2+1,FALSE)</f>
        <v>Daten &amp; Statistik</v>
      </c>
      <c r="B7" s="73"/>
      <c r="C7" s="73"/>
      <c r="D7" s="73"/>
      <c r="E7" s="73"/>
      <c r="F7" s="3"/>
      <c r="G7" s="3"/>
      <c r="H7" s="3"/>
      <c r="I7" s="3"/>
      <c r="J7" s="3"/>
      <c r="K7" s="3"/>
      <c r="L7" s="3"/>
    </row>
    <row r="8" spans="1:13" s="2" customFormat="1" ht="15.75" customHeight="1" x14ac:dyDescent="0.2">
      <c r="B8" s="19"/>
      <c r="C8" s="43"/>
      <c r="D8" s="19"/>
      <c r="E8" s="19"/>
      <c r="F8" s="3"/>
      <c r="G8" s="3"/>
      <c r="H8" s="3"/>
      <c r="I8" s="3"/>
      <c r="J8" s="3"/>
      <c r="K8" s="3"/>
      <c r="L8" s="3"/>
    </row>
    <row r="9" spans="1:13" s="2" customFormat="1" ht="15.75" customHeight="1" x14ac:dyDescent="0.25">
      <c r="A9" s="74" t="str">
        <f>VLOOKUP("&lt;Titel&gt;",Uebersetzungen!$B$3:$E$35,Uebersetzungen!$B$2+1,FALSE)</f>
        <v>Wirtschaftsstruktur der Bündner Regionen und Gemeinden</v>
      </c>
      <c r="B9" s="75"/>
      <c r="C9" s="75"/>
      <c r="D9" s="75"/>
      <c r="E9" s="75"/>
      <c r="F9" s="75"/>
      <c r="G9" s="75"/>
      <c r="H9" s="75"/>
      <c r="I9" s="75"/>
      <c r="J9" s="75"/>
      <c r="K9" s="44"/>
    </row>
    <row r="10" spans="1:13" s="5" customFormat="1" x14ac:dyDescent="0.2">
      <c r="A10" s="37" t="str">
        <f>VLOOKUP("&lt;UTitel&gt;",Uebersetzungen!$B$3:$E$103,Uebersetzungen!$B$2+1,FALSE)</f>
        <v>(Gemeindestand 2024: 101 Gemeinden)</v>
      </c>
      <c r="B10" s="38"/>
      <c r="C10" s="38"/>
      <c r="D10" s="39"/>
      <c r="E10" s="39"/>
      <c r="F10" s="39"/>
      <c r="G10" s="40"/>
      <c r="H10" s="40"/>
      <c r="I10" s="40"/>
    </row>
    <row r="11" spans="1:13" s="4" customFormat="1" ht="13.5" thickBot="1" x14ac:dyDescent="0.25">
      <c r="L11" s="21"/>
    </row>
    <row r="12" spans="1:13" s="67" customFormat="1" ht="17.25" customHeight="1" x14ac:dyDescent="0.2">
      <c r="A12" s="66"/>
      <c r="B12" s="76" t="str">
        <f>VLOOKUP("&lt;SpaltenTitel_1&gt;",Uebersetzungen!$B$3:$E$33,Uebersetzungen!$B$2+1,FALSE)</f>
        <v>Arbeitsstätten</v>
      </c>
      <c r="C12" s="77"/>
      <c r="D12" s="77"/>
      <c r="E12" s="78"/>
      <c r="F12" s="76" t="str">
        <f>VLOOKUP("&lt;SpaltenTitel_2&gt;",Uebersetzungen!$B$3:$E$33,Uebersetzungen!$B$2+1,FALSE)</f>
        <v>Beschäftigte</v>
      </c>
      <c r="G12" s="77"/>
      <c r="H12" s="77"/>
      <c r="I12" s="78"/>
      <c r="J12" s="76" t="str">
        <f>VLOOKUP("&lt;SpaltenTitel_3&gt;",Uebersetzungen!$B$3:$E$33,Uebersetzungen!$B$2+1,FALSE)</f>
        <v>Vollzeitäquivalente (VZÄ)</v>
      </c>
      <c r="K12" s="77"/>
      <c r="L12" s="77"/>
      <c r="M12" s="79"/>
    </row>
    <row r="13" spans="1:13" s="42" customFormat="1" ht="17.25" customHeight="1" x14ac:dyDescent="0.2">
      <c r="A13" s="45"/>
      <c r="B13" s="58" t="str">
        <f>VLOOKUP("&lt;SpaltenTitel_1.1&gt;",Uebersetzungen!$B$3:$E$33,Uebersetzungen!$B$2+1,FALSE)</f>
        <v>Primärer Sektor</v>
      </c>
      <c r="C13" s="46" t="str">
        <f>VLOOKUP("&lt;SpaltenTitel_1.2&gt;",Uebersetzungen!$B$3:$E$33,Uebersetzungen!$B$2+1,FALSE)</f>
        <v>Sekundärer Sektor</v>
      </c>
      <c r="D13" s="46" t="str">
        <f>VLOOKUP("&lt;SpaltenTitel_1.3&gt;",Uebersetzungen!$B$3:$E$72,Uebersetzungen!$B$2+1,FALSE)</f>
        <v>Tertiärer Sektor</v>
      </c>
      <c r="E13" s="47" t="str">
        <f>VLOOKUP("&lt;SpaltenTitel_1.4&gt;",Uebersetzungen!$B$3:$E$72,Uebersetzungen!$B$2+1,FALSE)</f>
        <v>Total</v>
      </c>
      <c r="F13" s="58" t="str">
        <f>VLOOKUP("&lt;SpaltenTitel_1.1&gt;",Uebersetzungen!$B$3:$E$33,Uebersetzungen!$B$2+1,FALSE)</f>
        <v>Primärer Sektor</v>
      </c>
      <c r="G13" s="46" t="str">
        <f>VLOOKUP("&lt;SpaltenTitel_1.2&gt;",Uebersetzungen!$B$3:$E$33,Uebersetzungen!$B$2+1,FALSE)</f>
        <v>Sekundärer Sektor</v>
      </c>
      <c r="H13" s="46" t="str">
        <f>VLOOKUP("&lt;SpaltenTitel_1.3&gt;",Uebersetzungen!$B$3:$E$72,Uebersetzungen!$B$2+1,FALSE)</f>
        <v>Tertiärer Sektor</v>
      </c>
      <c r="I13" s="47" t="str">
        <f>VLOOKUP("&lt;SpaltenTitel_1.4&gt;",Uebersetzungen!$B$3:$E$72,Uebersetzungen!$B$2+1,FALSE)</f>
        <v>Total</v>
      </c>
      <c r="J13" s="58" t="str">
        <f>VLOOKUP("&lt;SpaltenTitel_1.1&gt;",Uebersetzungen!$B$3:$E$33,Uebersetzungen!$B$2+1,FALSE)</f>
        <v>Primärer Sektor</v>
      </c>
      <c r="K13" s="46" t="str">
        <f>VLOOKUP("&lt;SpaltenTitel_1.2&gt;",Uebersetzungen!$B$3:$E$33,Uebersetzungen!$B$2+1,FALSE)</f>
        <v>Sekundärer Sektor</v>
      </c>
      <c r="L13" s="46" t="str">
        <f>VLOOKUP("&lt;SpaltenTitel_1.3&gt;",Uebersetzungen!$B$3:$E$72,Uebersetzungen!$B$2+1,FALSE)</f>
        <v>Tertiärer Sektor</v>
      </c>
      <c r="M13" s="68" t="str">
        <f>VLOOKUP("&lt;SpaltenTitel_1.4&gt;",Uebersetzungen!$B$3:$E$72,Uebersetzungen!$B$2+1,FALSE)</f>
        <v>Total</v>
      </c>
    </row>
    <row r="14" spans="1:13" x14ac:dyDescent="0.2">
      <c r="A14" s="15"/>
      <c r="B14" s="59"/>
      <c r="C14" s="48"/>
      <c r="D14" s="48"/>
      <c r="E14" s="49"/>
      <c r="F14" s="17"/>
      <c r="G14" s="48"/>
      <c r="H14" s="48"/>
      <c r="I14" s="50"/>
      <c r="J14" s="17"/>
      <c r="K14" s="17"/>
      <c r="L14" s="48"/>
      <c r="M14" s="51"/>
    </row>
    <row r="15" spans="1:13" x14ac:dyDescent="0.2">
      <c r="A15" s="57" t="str">
        <f>VLOOKUP("&lt;Zeilentitel_1&gt;",Uebersetzungen!$B$3:$E$103,Uebersetzungen!$B$2+1,FALSE)</f>
        <v>GRAUBÜNDEN</v>
      </c>
      <c r="B15" s="53">
        <v>2357</v>
      </c>
      <c r="C15" s="8">
        <v>3004</v>
      </c>
      <c r="D15" s="8">
        <v>15527</v>
      </c>
      <c r="E15" s="52">
        <v>20888</v>
      </c>
      <c r="F15" s="8">
        <v>6988</v>
      </c>
      <c r="G15" s="8">
        <v>27801</v>
      </c>
      <c r="H15" s="8">
        <v>100116</v>
      </c>
      <c r="I15" s="52">
        <v>134905</v>
      </c>
      <c r="J15" s="8">
        <v>4496.1000000000004</v>
      </c>
      <c r="K15" s="8">
        <v>25100.36</v>
      </c>
      <c r="L15" s="8">
        <v>73471.099999999991</v>
      </c>
      <c r="M15" s="11">
        <v>103067.56</v>
      </c>
    </row>
    <row r="16" spans="1:13" x14ac:dyDescent="0.2">
      <c r="A16" s="6" t="str">
        <f>VLOOKUP("&lt;Zeilentitel_2&gt;",Uebersetzungen!$B$3:$E$103,Uebersetzungen!$B$2+1,FALSE)</f>
        <v>Region Albula</v>
      </c>
      <c r="B16" s="9"/>
      <c r="C16" s="9"/>
      <c r="D16" s="9"/>
      <c r="E16" s="54"/>
      <c r="F16" s="9"/>
      <c r="G16" s="9"/>
      <c r="H16" s="9"/>
      <c r="I16" s="54"/>
      <c r="J16" s="9"/>
      <c r="K16" s="9"/>
      <c r="L16" s="9"/>
      <c r="M16" s="12"/>
    </row>
    <row r="17" spans="1:13" x14ac:dyDescent="0.2">
      <c r="A17" s="7" t="s">
        <v>1</v>
      </c>
      <c r="B17" s="17">
        <v>34</v>
      </c>
      <c r="C17" s="17">
        <v>47</v>
      </c>
      <c r="D17" s="17">
        <v>271</v>
      </c>
      <c r="E17" s="49">
        <v>352</v>
      </c>
      <c r="F17" s="17">
        <v>84</v>
      </c>
      <c r="G17" s="17">
        <v>347</v>
      </c>
      <c r="H17" s="17">
        <v>2382</v>
      </c>
      <c r="I17" s="49">
        <v>2813</v>
      </c>
      <c r="J17" s="17">
        <v>55.85</v>
      </c>
      <c r="K17" s="17">
        <v>310.88</v>
      </c>
      <c r="L17" s="17">
        <v>1873.86</v>
      </c>
      <c r="M17" s="18">
        <v>2240.59</v>
      </c>
    </row>
    <row r="18" spans="1:13" x14ac:dyDescent="0.2">
      <c r="A18" s="7" t="s">
        <v>2</v>
      </c>
      <c r="B18" s="17">
        <v>6</v>
      </c>
      <c r="C18" s="17">
        <v>6</v>
      </c>
      <c r="D18" s="17">
        <v>44</v>
      </c>
      <c r="E18" s="49">
        <v>56</v>
      </c>
      <c r="F18" s="17">
        <v>19</v>
      </c>
      <c r="G18" s="17">
        <v>15</v>
      </c>
      <c r="H18" s="17">
        <v>168</v>
      </c>
      <c r="I18" s="49">
        <v>202</v>
      </c>
      <c r="J18" s="17">
        <v>13.77</v>
      </c>
      <c r="K18" s="17">
        <v>13.59</v>
      </c>
      <c r="L18" s="17">
        <v>117.91000000000003</v>
      </c>
      <c r="M18" s="18">
        <v>145.27000000000004</v>
      </c>
    </row>
    <row r="19" spans="1:13" x14ac:dyDescent="0.2">
      <c r="A19" s="7" t="s">
        <v>95</v>
      </c>
      <c r="B19" s="17" t="s">
        <v>206</v>
      </c>
      <c r="C19" s="17" t="s">
        <v>206</v>
      </c>
      <c r="D19" s="17">
        <v>7</v>
      </c>
      <c r="E19" s="49">
        <v>11</v>
      </c>
      <c r="F19" s="17" t="s">
        <v>206</v>
      </c>
      <c r="G19" s="17" t="s">
        <v>206</v>
      </c>
      <c r="H19" s="17">
        <v>11</v>
      </c>
      <c r="I19" s="49">
        <v>53</v>
      </c>
      <c r="J19" s="17" t="s">
        <v>206</v>
      </c>
      <c r="K19" s="17" t="s">
        <v>206</v>
      </c>
      <c r="L19" s="17">
        <v>6.42</v>
      </c>
      <c r="M19" s="18">
        <v>42.890000000000008</v>
      </c>
    </row>
    <row r="20" spans="1:13" x14ac:dyDescent="0.2">
      <c r="A20" s="7" t="s">
        <v>3</v>
      </c>
      <c r="B20" s="17">
        <v>42</v>
      </c>
      <c r="C20" s="17">
        <v>27</v>
      </c>
      <c r="D20" s="17">
        <v>100</v>
      </c>
      <c r="E20" s="49">
        <v>169</v>
      </c>
      <c r="F20" s="17">
        <v>102</v>
      </c>
      <c r="G20" s="17">
        <v>92</v>
      </c>
      <c r="H20" s="17">
        <v>515</v>
      </c>
      <c r="I20" s="49">
        <v>709</v>
      </c>
      <c r="J20" s="17">
        <v>58.17</v>
      </c>
      <c r="K20" s="17">
        <v>74.5</v>
      </c>
      <c r="L20" s="17">
        <v>329.74</v>
      </c>
      <c r="M20" s="18">
        <v>462.41</v>
      </c>
    </row>
    <row r="21" spans="1:13" x14ac:dyDescent="0.2">
      <c r="A21" s="7" t="s">
        <v>89</v>
      </c>
      <c r="B21" s="17">
        <v>60</v>
      </c>
      <c r="C21" s="17">
        <v>57</v>
      </c>
      <c r="D21" s="17">
        <v>192</v>
      </c>
      <c r="E21" s="49">
        <v>309</v>
      </c>
      <c r="F21" s="17">
        <v>185</v>
      </c>
      <c r="G21" s="17">
        <v>355</v>
      </c>
      <c r="H21" s="17">
        <v>1029</v>
      </c>
      <c r="I21" s="49">
        <v>1569</v>
      </c>
      <c r="J21" s="17">
        <v>123.68</v>
      </c>
      <c r="K21" s="17">
        <v>321.88</v>
      </c>
      <c r="L21" s="17">
        <v>718.2299999999999</v>
      </c>
      <c r="M21" s="18">
        <v>1163.79</v>
      </c>
    </row>
    <row r="22" spans="1:13" x14ac:dyDescent="0.2">
      <c r="A22" s="7" t="s">
        <v>92</v>
      </c>
      <c r="B22" s="17">
        <v>22</v>
      </c>
      <c r="C22" s="17">
        <v>20</v>
      </c>
      <c r="D22" s="17">
        <v>78</v>
      </c>
      <c r="E22" s="49">
        <v>120</v>
      </c>
      <c r="F22" s="17">
        <v>126</v>
      </c>
      <c r="G22" s="17">
        <v>76</v>
      </c>
      <c r="H22" s="17">
        <v>370</v>
      </c>
      <c r="I22" s="49">
        <v>572</v>
      </c>
      <c r="J22" s="17">
        <v>93.07</v>
      </c>
      <c r="K22" s="17">
        <v>66.31</v>
      </c>
      <c r="L22" s="17">
        <v>263.10000000000002</v>
      </c>
      <c r="M22" s="18">
        <v>422.48</v>
      </c>
    </row>
    <row r="23" spans="1:13" x14ac:dyDescent="0.2">
      <c r="A23" s="6" t="str">
        <f>VLOOKUP("&lt;Zeilentitel_3&gt;",Uebersetzungen!$B$3:$E$103,Uebersetzungen!$B$2+1,FALSE)</f>
        <v>Region Bernina</v>
      </c>
      <c r="B23" s="9"/>
      <c r="C23" s="9"/>
      <c r="D23" s="9"/>
      <c r="E23" s="54"/>
      <c r="F23" s="9"/>
      <c r="G23" s="9"/>
      <c r="H23" s="9"/>
      <c r="I23" s="54"/>
      <c r="J23" s="9"/>
      <c r="K23" s="9"/>
      <c r="L23" s="9"/>
      <c r="M23" s="12"/>
    </row>
    <row r="24" spans="1:13" x14ac:dyDescent="0.2">
      <c r="A24" s="7" t="s">
        <v>4</v>
      </c>
      <c r="B24" s="17">
        <v>25</v>
      </c>
      <c r="C24" s="17">
        <v>33</v>
      </c>
      <c r="D24" s="17">
        <v>76</v>
      </c>
      <c r="E24" s="49">
        <v>134</v>
      </c>
      <c r="F24" s="17">
        <v>177</v>
      </c>
      <c r="G24" s="17">
        <v>411</v>
      </c>
      <c r="H24" s="17">
        <v>311</v>
      </c>
      <c r="I24" s="49">
        <v>899</v>
      </c>
      <c r="J24" s="17">
        <v>97.58</v>
      </c>
      <c r="K24" s="17">
        <v>375.71000000000004</v>
      </c>
      <c r="L24" s="17">
        <v>223.16</v>
      </c>
      <c r="M24" s="18">
        <v>696.45</v>
      </c>
    </row>
    <row r="25" spans="1:13" x14ac:dyDescent="0.2">
      <c r="A25" s="7" t="s">
        <v>5</v>
      </c>
      <c r="B25" s="17">
        <v>65</v>
      </c>
      <c r="C25" s="17">
        <v>93</v>
      </c>
      <c r="D25" s="17">
        <v>276</v>
      </c>
      <c r="E25" s="49">
        <v>434</v>
      </c>
      <c r="F25" s="17">
        <v>198</v>
      </c>
      <c r="G25" s="17">
        <v>643</v>
      </c>
      <c r="H25" s="17">
        <v>1423</v>
      </c>
      <c r="I25" s="49">
        <v>2264</v>
      </c>
      <c r="J25" s="17">
        <v>105.6</v>
      </c>
      <c r="K25" s="17">
        <v>562.24</v>
      </c>
      <c r="L25" s="17">
        <v>982.94999999999993</v>
      </c>
      <c r="M25" s="18">
        <v>1650.79</v>
      </c>
    </row>
    <row r="26" spans="1:13" x14ac:dyDescent="0.2">
      <c r="A26" s="6" t="str">
        <f>VLOOKUP("&lt;Zeilentitel_4&gt;",Uebersetzungen!$B$3:$E$103,Uebersetzungen!$B$2+1,FALSE)</f>
        <v>Region Engiadina Bassa/Val Müstair</v>
      </c>
      <c r="B26" s="9"/>
      <c r="C26" s="9"/>
      <c r="D26" s="9"/>
      <c r="E26" s="54"/>
      <c r="F26" s="9"/>
      <c r="G26" s="9"/>
      <c r="H26" s="9"/>
      <c r="I26" s="54"/>
      <c r="J26" s="9"/>
      <c r="K26" s="9"/>
      <c r="L26" s="9"/>
      <c r="M26" s="12"/>
    </row>
    <row r="27" spans="1:13" x14ac:dyDescent="0.2">
      <c r="A27" s="7" t="s">
        <v>38</v>
      </c>
      <c r="B27" s="17">
        <v>30</v>
      </c>
      <c r="C27" s="17">
        <v>31</v>
      </c>
      <c r="D27" s="17">
        <v>128</v>
      </c>
      <c r="E27" s="49">
        <v>189</v>
      </c>
      <c r="F27" s="17">
        <v>90</v>
      </c>
      <c r="G27" s="17">
        <v>218</v>
      </c>
      <c r="H27" s="17">
        <v>665</v>
      </c>
      <c r="I27" s="49">
        <v>973</v>
      </c>
      <c r="J27" s="17">
        <v>52.99</v>
      </c>
      <c r="K27" s="17">
        <v>190.07000000000002</v>
      </c>
      <c r="L27" s="17">
        <v>491.25</v>
      </c>
      <c r="M27" s="18">
        <v>734.31000000000006</v>
      </c>
    </row>
    <row r="28" spans="1:13" x14ac:dyDescent="0.2">
      <c r="A28" s="7" t="s">
        <v>39</v>
      </c>
      <c r="B28" s="17">
        <v>18</v>
      </c>
      <c r="C28" s="17">
        <v>11</v>
      </c>
      <c r="D28" s="17">
        <v>116</v>
      </c>
      <c r="E28" s="49">
        <v>145</v>
      </c>
      <c r="F28" s="17">
        <v>39</v>
      </c>
      <c r="G28" s="17">
        <v>48</v>
      </c>
      <c r="H28" s="17">
        <v>1072</v>
      </c>
      <c r="I28" s="49">
        <v>1159</v>
      </c>
      <c r="J28" s="17">
        <v>23.43</v>
      </c>
      <c r="K28" s="17">
        <v>42.22</v>
      </c>
      <c r="L28" s="17">
        <v>865.09000000000015</v>
      </c>
      <c r="M28" s="18">
        <v>930.74000000000012</v>
      </c>
    </row>
    <row r="29" spans="1:13" x14ac:dyDescent="0.2">
      <c r="A29" s="7" t="s">
        <v>40</v>
      </c>
      <c r="B29" s="17">
        <v>75</v>
      </c>
      <c r="C29" s="17">
        <v>75</v>
      </c>
      <c r="D29" s="17">
        <v>473</v>
      </c>
      <c r="E29" s="49">
        <v>623</v>
      </c>
      <c r="F29" s="17">
        <v>220</v>
      </c>
      <c r="G29" s="17">
        <v>512</v>
      </c>
      <c r="H29" s="17">
        <v>2619</v>
      </c>
      <c r="I29" s="49">
        <v>3351</v>
      </c>
      <c r="J29" s="17">
        <v>147.26</v>
      </c>
      <c r="K29" s="17">
        <v>448.39</v>
      </c>
      <c r="L29" s="17">
        <v>1855.6499999999999</v>
      </c>
      <c r="M29" s="18">
        <v>2451.2999999999997</v>
      </c>
    </row>
    <row r="30" spans="1:13" x14ac:dyDescent="0.2">
      <c r="A30" s="7" t="s">
        <v>41</v>
      </c>
      <c r="B30" s="17">
        <v>33</v>
      </c>
      <c r="C30" s="17">
        <v>28</v>
      </c>
      <c r="D30" s="17">
        <v>49</v>
      </c>
      <c r="E30" s="49">
        <v>110</v>
      </c>
      <c r="F30" s="17">
        <v>107</v>
      </c>
      <c r="G30" s="17">
        <v>161</v>
      </c>
      <c r="H30" s="17">
        <v>153</v>
      </c>
      <c r="I30" s="49">
        <v>421</v>
      </c>
      <c r="J30" s="17">
        <v>80.11</v>
      </c>
      <c r="K30" s="17">
        <v>139.68</v>
      </c>
      <c r="L30" s="17">
        <v>110.21000000000001</v>
      </c>
      <c r="M30" s="18">
        <v>330</v>
      </c>
    </row>
    <row r="31" spans="1:13" x14ac:dyDescent="0.2">
      <c r="A31" s="7" t="s">
        <v>60</v>
      </c>
      <c r="B31" s="17">
        <v>50</v>
      </c>
      <c r="C31" s="17">
        <v>42</v>
      </c>
      <c r="D31" s="17">
        <v>150</v>
      </c>
      <c r="E31" s="49">
        <v>242</v>
      </c>
      <c r="F31" s="17">
        <v>155</v>
      </c>
      <c r="G31" s="17">
        <v>337</v>
      </c>
      <c r="H31" s="17">
        <v>756</v>
      </c>
      <c r="I31" s="49">
        <v>1248</v>
      </c>
      <c r="J31" s="17">
        <v>99.49</v>
      </c>
      <c r="K31" s="17">
        <v>283.24</v>
      </c>
      <c r="L31" s="17">
        <v>503.94000000000005</v>
      </c>
      <c r="M31" s="18">
        <v>886.67000000000007</v>
      </c>
    </row>
    <row r="32" spans="1:13" x14ac:dyDescent="0.2">
      <c r="A32" s="6" t="str">
        <f>VLOOKUP("&lt;Zeilentitel_5&gt;",Uebersetzungen!$B$3:$E$103,Uebersetzungen!$B$2+1,FALSE)</f>
        <v>Region Imboden</v>
      </c>
      <c r="B32" s="9"/>
      <c r="C32" s="9"/>
      <c r="D32" s="9"/>
      <c r="E32" s="54"/>
      <c r="F32" s="9"/>
      <c r="G32" s="9"/>
      <c r="H32" s="9"/>
      <c r="I32" s="54"/>
      <c r="J32" s="9"/>
      <c r="K32" s="9"/>
      <c r="L32" s="9"/>
      <c r="M32" s="12"/>
    </row>
    <row r="33" spans="1:13" x14ac:dyDescent="0.2">
      <c r="A33" s="7" t="s">
        <v>31</v>
      </c>
      <c r="B33" s="17">
        <v>12</v>
      </c>
      <c r="C33" s="17">
        <v>25</v>
      </c>
      <c r="D33" s="17">
        <v>145</v>
      </c>
      <c r="E33" s="49">
        <v>182</v>
      </c>
      <c r="F33" s="17">
        <v>69</v>
      </c>
      <c r="G33" s="17">
        <v>1035</v>
      </c>
      <c r="H33" s="17">
        <v>651</v>
      </c>
      <c r="I33" s="49">
        <v>1755</v>
      </c>
      <c r="J33" s="17">
        <v>51.43</v>
      </c>
      <c r="K33" s="17">
        <v>972.44999999999993</v>
      </c>
      <c r="L33" s="17">
        <v>421.78</v>
      </c>
      <c r="M33" s="18">
        <v>1445.6599999999999</v>
      </c>
    </row>
    <row r="34" spans="1:13" x14ac:dyDescent="0.2">
      <c r="A34" s="7" t="s">
        <v>32</v>
      </c>
      <c r="B34" s="17">
        <v>12</v>
      </c>
      <c r="C34" s="17">
        <v>70</v>
      </c>
      <c r="D34" s="17">
        <v>315</v>
      </c>
      <c r="E34" s="49">
        <v>397</v>
      </c>
      <c r="F34" s="17">
        <v>41</v>
      </c>
      <c r="G34" s="17">
        <v>2061</v>
      </c>
      <c r="H34" s="17">
        <v>1759</v>
      </c>
      <c r="I34" s="49">
        <v>3861</v>
      </c>
      <c r="J34" s="17">
        <v>26.79</v>
      </c>
      <c r="K34" s="17">
        <v>1937.6799999999998</v>
      </c>
      <c r="L34" s="17">
        <v>1250.4199999999996</v>
      </c>
      <c r="M34" s="18">
        <v>3214.8899999999994</v>
      </c>
    </row>
    <row r="35" spans="1:13" x14ac:dyDescent="0.2">
      <c r="A35" s="7" t="s">
        <v>33</v>
      </c>
      <c r="B35" s="17">
        <v>7</v>
      </c>
      <c r="C35" s="17">
        <v>19</v>
      </c>
      <c r="D35" s="17">
        <v>55</v>
      </c>
      <c r="E35" s="49">
        <v>81</v>
      </c>
      <c r="F35" s="17">
        <v>19</v>
      </c>
      <c r="G35" s="17">
        <v>223</v>
      </c>
      <c r="H35" s="17">
        <v>159</v>
      </c>
      <c r="I35" s="49">
        <v>401</v>
      </c>
      <c r="J35" s="17">
        <v>13.31</v>
      </c>
      <c r="K35" s="17">
        <v>208.3</v>
      </c>
      <c r="L35" s="17">
        <v>104.30000000000001</v>
      </c>
      <c r="M35" s="18">
        <v>325.91000000000003</v>
      </c>
    </row>
    <row r="36" spans="1:13" x14ac:dyDescent="0.2">
      <c r="A36" s="7" t="s">
        <v>34</v>
      </c>
      <c r="B36" s="17">
        <v>10</v>
      </c>
      <c r="C36" s="17">
        <v>34</v>
      </c>
      <c r="D36" s="17">
        <v>80</v>
      </c>
      <c r="E36" s="49">
        <v>124</v>
      </c>
      <c r="F36" s="17">
        <v>27</v>
      </c>
      <c r="G36" s="17">
        <v>208</v>
      </c>
      <c r="H36" s="17">
        <v>261</v>
      </c>
      <c r="I36" s="49">
        <v>496</v>
      </c>
      <c r="J36" s="17">
        <v>18.579999999999998</v>
      </c>
      <c r="K36" s="17">
        <v>185.67000000000002</v>
      </c>
      <c r="L36" s="17">
        <v>174.04999999999998</v>
      </c>
      <c r="M36" s="18">
        <v>378.29999999999995</v>
      </c>
    </row>
    <row r="37" spans="1:13" x14ac:dyDescent="0.2">
      <c r="A37" s="7" t="s">
        <v>35</v>
      </c>
      <c r="B37" s="17">
        <v>16</v>
      </c>
      <c r="C37" s="17">
        <v>43</v>
      </c>
      <c r="D37" s="17">
        <v>294</v>
      </c>
      <c r="E37" s="49">
        <v>353</v>
      </c>
      <c r="F37" s="17">
        <v>39</v>
      </c>
      <c r="G37" s="17">
        <v>326</v>
      </c>
      <c r="H37" s="17">
        <v>1434</v>
      </c>
      <c r="I37" s="49">
        <v>1799</v>
      </c>
      <c r="J37" s="17">
        <v>22.27</v>
      </c>
      <c r="K37" s="17">
        <v>282.93</v>
      </c>
      <c r="L37" s="17">
        <v>1117.2499999999998</v>
      </c>
      <c r="M37" s="18">
        <v>1422.4499999999998</v>
      </c>
    </row>
    <row r="38" spans="1:13" x14ac:dyDescent="0.2">
      <c r="A38" s="7" t="s">
        <v>36</v>
      </c>
      <c r="B38" s="17">
        <v>10</v>
      </c>
      <c r="C38" s="17">
        <v>18</v>
      </c>
      <c r="D38" s="17">
        <v>60</v>
      </c>
      <c r="E38" s="49">
        <v>88</v>
      </c>
      <c r="F38" s="17">
        <v>32</v>
      </c>
      <c r="G38" s="17">
        <v>95</v>
      </c>
      <c r="H38" s="17">
        <v>134</v>
      </c>
      <c r="I38" s="49">
        <v>261</v>
      </c>
      <c r="J38" s="17">
        <v>25.04</v>
      </c>
      <c r="K38" s="17">
        <v>79.039999999999992</v>
      </c>
      <c r="L38" s="17">
        <v>78.720000000000013</v>
      </c>
      <c r="M38" s="18">
        <v>182.8</v>
      </c>
    </row>
    <row r="39" spans="1:13" x14ac:dyDescent="0.2">
      <c r="A39" s="7" t="s">
        <v>37</v>
      </c>
      <c r="B39" s="17">
        <v>13</v>
      </c>
      <c r="C39" s="17">
        <v>19</v>
      </c>
      <c r="D39" s="17">
        <v>84</v>
      </c>
      <c r="E39" s="49">
        <v>116</v>
      </c>
      <c r="F39" s="17">
        <v>48</v>
      </c>
      <c r="G39" s="17">
        <v>109</v>
      </c>
      <c r="H39" s="17">
        <v>187</v>
      </c>
      <c r="I39" s="49">
        <v>344</v>
      </c>
      <c r="J39" s="17">
        <v>32</v>
      </c>
      <c r="K39" s="17">
        <v>100.54</v>
      </c>
      <c r="L39" s="17">
        <v>124.59</v>
      </c>
      <c r="M39" s="18">
        <v>257.13</v>
      </c>
    </row>
    <row r="40" spans="1:13" x14ac:dyDescent="0.2">
      <c r="A40" s="6" t="str">
        <f>VLOOKUP("&lt;Zeilentitel_6&gt;",Uebersetzungen!$B$3:$E$103,Uebersetzungen!$B$2+1,FALSE)</f>
        <v>Region Landquart</v>
      </c>
      <c r="B40" s="9"/>
      <c r="C40" s="9"/>
      <c r="D40" s="9"/>
      <c r="E40" s="54"/>
      <c r="F40" s="9"/>
      <c r="G40" s="9"/>
      <c r="H40" s="9"/>
      <c r="I40" s="54"/>
      <c r="J40" s="9"/>
      <c r="K40" s="9"/>
      <c r="L40" s="9"/>
      <c r="M40" s="12"/>
    </row>
    <row r="41" spans="1:13" x14ac:dyDescent="0.2">
      <c r="A41" s="7" t="s">
        <v>71</v>
      </c>
      <c r="B41" s="17">
        <v>29</v>
      </c>
      <c r="C41" s="17">
        <v>54</v>
      </c>
      <c r="D41" s="17">
        <v>139</v>
      </c>
      <c r="E41" s="49">
        <v>222</v>
      </c>
      <c r="F41" s="17">
        <v>68</v>
      </c>
      <c r="G41" s="17">
        <v>617</v>
      </c>
      <c r="H41" s="17">
        <v>485</v>
      </c>
      <c r="I41" s="49">
        <v>1170</v>
      </c>
      <c r="J41" s="17">
        <v>50.51</v>
      </c>
      <c r="K41" s="17">
        <v>562.43000000000006</v>
      </c>
      <c r="L41" s="17">
        <v>348.01999999999992</v>
      </c>
      <c r="M41" s="18">
        <v>960.96</v>
      </c>
    </row>
    <row r="42" spans="1:13" x14ac:dyDescent="0.2">
      <c r="A42" s="7" t="s">
        <v>72</v>
      </c>
      <c r="B42" s="17">
        <v>19</v>
      </c>
      <c r="C42" s="17">
        <v>43</v>
      </c>
      <c r="D42" s="17">
        <v>106</v>
      </c>
      <c r="E42" s="49">
        <v>168</v>
      </c>
      <c r="F42" s="17">
        <v>91</v>
      </c>
      <c r="G42" s="17">
        <v>335</v>
      </c>
      <c r="H42" s="17">
        <v>504</v>
      </c>
      <c r="I42" s="49">
        <v>930</v>
      </c>
      <c r="J42" s="17">
        <v>69.2</v>
      </c>
      <c r="K42" s="17">
        <v>300.27999999999997</v>
      </c>
      <c r="L42" s="17">
        <v>399.69000000000005</v>
      </c>
      <c r="M42" s="18">
        <v>769.17000000000007</v>
      </c>
    </row>
    <row r="43" spans="1:13" x14ac:dyDescent="0.2">
      <c r="A43" s="7" t="s">
        <v>73</v>
      </c>
      <c r="B43" s="17">
        <v>20</v>
      </c>
      <c r="C43" s="17">
        <v>52</v>
      </c>
      <c r="D43" s="17">
        <v>229</v>
      </c>
      <c r="E43" s="49">
        <v>301</v>
      </c>
      <c r="F43" s="17">
        <v>60</v>
      </c>
      <c r="G43" s="17">
        <v>688</v>
      </c>
      <c r="H43" s="17">
        <v>1365</v>
      </c>
      <c r="I43" s="49">
        <v>2113</v>
      </c>
      <c r="J43" s="17">
        <v>35.01</v>
      </c>
      <c r="K43" s="17">
        <v>625.04</v>
      </c>
      <c r="L43" s="17">
        <v>921.94999999999993</v>
      </c>
      <c r="M43" s="18">
        <v>1582</v>
      </c>
    </row>
    <row r="44" spans="1:13" x14ac:dyDescent="0.2">
      <c r="A44" s="7" t="s">
        <v>74</v>
      </c>
      <c r="B44" s="17">
        <v>24</v>
      </c>
      <c r="C44" s="17">
        <v>6</v>
      </c>
      <c r="D44" s="17">
        <v>50</v>
      </c>
      <c r="E44" s="49">
        <v>80</v>
      </c>
      <c r="F44" s="17">
        <v>106</v>
      </c>
      <c r="G44" s="17">
        <v>10</v>
      </c>
      <c r="H44" s="17">
        <v>209</v>
      </c>
      <c r="I44" s="49">
        <v>325</v>
      </c>
      <c r="J44" s="17">
        <v>62.78</v>
      </c>
      <c r="K44" s="17">
        <v>4.13</v>
      </c>
      <c r="L44" s="17">
        <v>145.69999999999999</v>
      </c>
      <c r="M44" s="18">
        <v>212.60999999999999</v>
      </c>
    </row>
    <row r="45" spans="1:13" x14ac:dyDescent="0.2">
      <c r="A45" s="7" t="s">
        <v>75</v>
      </c>
      <c r="B45" s="17">
        <v>33</v>
      </c>
      <c r="C45" s="17">
        <v>11</v>
      </c>
      <c r="D45" s="17">
        <v>47</v>
      </c>
      <c r="E45" s="49">
        <v>91</v>
      </c>
      <c r="F45" s="17">
        <v>110</v>
      </c>
      <c r="G45" s="17">
        <v>17</v>
      </c>
      <c r="H45" s="17">
        <v>162</v>
      </c>
      <c r="I45" s="49">
        <v>289</v>
      </c>
      <c r="J45" s="17">
        <v>66.5</v>
      </c>
      <c r="K45" s="17">
        <v>14.3</v>
      </c>
      <c r="L45" s="17">
        <v>119.52</v>
      </c>
      <c r="M45" s="18">
        <v>200.32</v>
      </c>
    </row>
    <row r="46" spans="1:13" x14ac:dyDescent="0.2">
      <c r="A46" s="7" t="s">
        <v>76</v>
      </c>
      <c r="B46" s="17">
        <v>54</v>
      </c>
      <c r="C46" s="17">
        <v>54</v>
      </c>
      <c r="D46" s="17">
        <v>239</v>
      </c>
      <c r="E46" s="49">
        <v>347</v>
      </c>
      <c r="F46" s="17">
        <v>168</v>
      </c>
      <c r="G46" s="17">
        <v>630</v>
      </c>
      <c r="H46" s="17">
        <v>1260</v>
      </c>
      <c r="I46" s="49">
        <v>2058</v>
      </c>
      <c r="J46" s="17">
        <v>119.06</v>
      </c>
      <c r="K46" s="17">
        <v>581</v>
      </c>
      <c r="L46" s="17">
        <v>896.53000000000009</v>
      </c>
      <c r="M46" s="18">
        <v>1596.5900000000001</v>
      </c>
    </row>
    <row r="47" spans="1:13" x14ac:dyDescent="0.2">
      <c r="A47" s="7" t="s">
        <v>77</v>
      </c>
      <c r="B47" s="17">
        <v>40</v>
      </c>
      <c r="C47" s="17">
        <v>41</v>
      </c>
      <c r="D47" s="17">
        <v>158</v>
      </c>
      <c r="E47" s="49">
        <v>239</v>
      </c>
      <c r="F47" s="17">
        <v>150</v>
      </c>
      <c r="G47" s="17">
        <v>246</v>
      </c>
      <c r="H47" s="17">
        <v>498</v>
      </c>
      <c r="I47" s="49">
        <v>894</v>
      </c>
      <c r="J47" s="17">
        <v>81.42</v>
      </c>
      <c r="K47" s="17">
        <v>227.98999999999998</v>
      </c>
      <c r="L47" s="17">
        <v>357.80000000000007</v>
      </c>
      <c r="M47" s="18">
        <v>667.21</v>
      </c>
    </row>
    <row r="48" spans="1:13" x14ac:dyDescent="0.2">
      <c r="A48" s="7" t="s">
        <v>78</v>
      </c>
      <c r="B48" s="17">
        <v>27</v>
      </c>
      <c r="C48" s="17">
        <v>107</v>
      </c>
      <c r="D48" s="17">
        <v>524</v>
      </c>
      <c r="E48" s="49">
        <v>658</v>
      </c>
      <c r="F48" s="17">
        <v>139</v>
      </c>
      <c r="G48" s="17">
        <v>2210</v>
      </c>
      <c r="H48" s="17">
        <v>3674</v>
      </c>
      <c r="I48" s="49">
        <v>6023</v>
      </c>
      <c r="J48" s="17">
        <v>111.66</v>
      </c>
      <c r="K48" s="17">
        <v>2042.9399999999998</v>
      </c>
      <c r="L48" s="17">
        <v>2796.9500000000007</v>
      </c>
      <c r="M48" s="18">
        <v>4951.5500000000011</v>
      </c>
    </row>
    <row r="49" spans="1:13" x14ac:dyDescent="0.2">
      <c r="A49" s="6" t="str">
        <f>VLOOKUP("&lt;Zeilentitel_7&gt;",Uebersetzungen!$B$3:$E$103,Uebersetzungen!$B$2+1,FALSE)</f>
        <v>Region Maloja</v>
      </c>
      <c r="B49" s="9"/>
      <c r="C49" s="9"/>
      <c r="D49" s="9"/>
      <c r="E49" s="54"/>
      <c r="F49" s="9"/>
      <c r="G49" s="9"/>
      <c r="H49" s="9"/>
      <c r="I49" s="54"/>
      <c r="J49" s="9"/>
      <c r="K49" s="9"/>
      <c r="L49" s="9"/>
      <c r="M49" s="12"/>
    </row>
    <row r="50" spans="1:13" x14ac:dyDescent="0.2">
      <c r="A50" s="7" t="s">
        <v>42</v>
      </c>
      <c r="B50" s="17">
        <v>5</v>
      </c>
      <c r="C50" s="17">
        <v>8</v>
      </c>
      <c r="D50" s="17">
        <v>56</v>
      </c>
      <c r="E50" s="49">
        <v>69</v>
      </c>
      <c r="F50" s="17">
        <v>12</v>
      </c>
      <c r="G50" s="17">
        <v>107</v>
      </c>
      <c r="H50" s="17">
        <v>216</v>
      </c>
      <c r="I50" s="49">
        <v>335</v>
      </c>
      <c r="J50" s="17">
        <v>9.25</v>
      </c>
      <c r="K50" s="17">
        <v>91.45</v>
      </c>
      <c r="L50" s="17">
        <v>164.02000000000004</v>
      </c>
      <c r="M50" s="18">
        <v>264.72000000000003</v>
      </c>
    </row>
    <row r="51" spans="1:13" x14ac:dyDescent="0.2">
      <c r="A51" s="7" t="s">
        <v>43</v>
      </c>
      <c r="B51" s="17">
        <v>8</v>
      </c>
      <c r="C51" s="17">
        <v>18</v>
      </c>
      <c r="D51" s="17">
        <v>146</v>
      </c>
      <c r="E51" s="49">
        <v>172</v>
      </c>
      <c r="F51" s="17">
        <v>40</v>
      </c>
      <c r="G51" s="17">
        <v>148</v>
      </c>
      <c r="H51" s="17">
        <v>795</v>
      </c>
      <c r="I51" s="49">
        <v>983</v>
      </c>
      <c r="J51" s="17">
        <v>30.77</v>
      </c>
      <c r="K51" s="17">
        <v>137.15</v>
      </c>
      <c r="L51" s="17">
        <v>619.02</v>
      </c>
      <c r="M51" s="18">
        <v>786.94</v>
      </c>
    </row>
    <row r="52" spans="1:13" x14ac:dyDescent="0.2">
      <c r="A52" s="7" t="s">
        <v>44</v>
      </c>
      <c r="B52" s="17">
        <v>5</v>
      </c>
      <c r="C52" s="17" t="s">
        <v>206</v>
      </c>
      <c r="D52" s="17">
        <v>23</v>
      </c>
      <c r="E52" s="49">
        <v>29</v>
      </c>
      <c r="F52" s="17">
        <v>16</v>
      </c>
      <c r="G52" s="17" t="s">
        <v>206</v>
      </c>
      <c r="H52" s="17">
        <v>50</v>
      </c>
      <c r="I52" s="49">
        <v>70</v>
      </c>
      <c r="J52" s="17">
        <v>11.39</v>
      </c>
      <c r="K52" s="17" t="s">
        <v>206</v>
      </c>
      <c r="L52" s="17">
        <v>36.53</v>
      </c>
      <c r="M52" s="18">
        <v>51.35</v>
      </c>
    </row>
    <row r="53" spans="1:13" x14ac:dyDescent="0.2">
      <c r="A53" s="7" t="s">
        <v>45</v>
      </c>
      <c r="B53" s="17" t="s">
        <v>206</v>
      </c>
      <c r="C53" s="17">
        <v>25</v>
      </c>
      <c r="D53" s="17">
        <v>201</v>
      </c>
      <c r="E53" s="49">
        <v>228</v>
      </c>
      <c r="F53" s="17" t="s">
        <v>206</v>
      </c>
      <c r="G53" s="17">
        <v>349</v>
      </c>
      <c r="H53" s="17">
        <v>1558</v>
      </c>
      <c r="I53" s="49">
        <v>1912</v>
      </c>
      <c r="J53" s="17" t="s">
        <v>206</v>
      </c>
      <c r="K53" s="17">
        <v>323.55</v>
      </c>
      <c r="L53" s="17">
        <v>1286.0699999999995</v>
      </c>
      <c r="M53" s="18">
        <v>1613.3799999999994</v>
      </c>
    </row>
    <row r="54" spans="1:13" x14ac:dyDescent="0.2">
      <c r="A54" s="7" t="s">
        <v>94</v>
      </c>
      <c r="B54" s="17">
        <v>7</v>
      </c>
      <c r="C54" s="17">
        <v>12</v>
      </c>
      <c r="D54" s="17">
        <v>59</v>
      </c>
      <c r="E54" s="49">
        <v>78</v>
      </c>
      <c r="F54" s="17">
        <v>20</v>
      </c>
      <c r="G54" s="17">
        <v>49</v>
      </c>
      <c r="H54" s="17">
        <v>166</v>
      </c>
      <c r="I54" s="49">
        <v>235</v>
      </c>
      <c r="J54" s="17">
        <v>16.010000000000002</v>
      </c>
      <c r="K54" s="17">
        <v>42.5</v>
      </c>
      <c r="L54" s="17">
        <v>119.34</v>
      </c>
      <c r="M54" s="18">
        <v>177.85000000000002</v>
      </c>
    </row>
    <row r="55" spans="1:13" x14ac:dyDescent="0.2">
      <c r="A55" s="7" t="s">
        <v>46</v>
      </c>
      <c r="B55" s="17">
        <v>9</v>
      </c>
      <c r="C55" s="17">
        <v>41</v>
      </c>
      <c r="D55" s="17">
        <v>324</v>
      </c>
      <c r="E55" s="49">
        <v>374</v>
      </c>
      <c r="F55" s="17">
        <v>24</v>
      </c>
      <c r="G55" s="17">
        <v>396</v>
      </c>
      <c r="H55" s="17">
        <v>2476</v>
      </c>
      <c r="I55" s="49">
        <v>2896</v>
      </c>
      <c r="J55" s="17">
        <v>17.64</v>
      </c>
      <c r="K55" s="17">
        <v>356.49</v>
      </c>
      <c r="L55" s="17">
        <v>1879.4100000000003</v>
      </c>
      <c r="M55" s="18">
        <v>2253.5400000000004</v>
      </c>
    </row>
    <row r="56" spans="1:13" x14ac:dyDescent="0.2">
      <c r="A56" s="7" t="s">
        <v>96</v>
      </c>
      <c r="B56" s="17">
        <v>5</v>
      </c>
      <c r="C56" s="17">
        <v>79</v>
      </c>
      <c r="D56" s="17">
        <v>752</v>
      </c>
      <c r="E56" s="49">
        <v>836</v>
      </c>
      <c r="F56" s="17">
        <v>20</v>
      </c>
      <c r="G56" s="17">
        <v>972</v>
      </c>
      <c r="H56" s="17">
        <v>6505</v>
      </c>
      <c r="I56" s="49">
        <v>7497</v>
      </c>
      <c r="J56" s="17">
        <v>15.81</v>
      </c>
      <c r="K56" s="17">
        <v>920.1</v>
      </c>
      <c r="L56" s="17">
        <v>5251.1799999999994</v>
      </c>
      <c r="M56" s="18">
        <v>6187.0899999999992</v>
      </c>
    </row>
    <row r="57" spans="1:13" x14ac:dyDescent="0.2">
      <c r="A57" s="7" t="s">
        <v>47</v>
      </c>
      <c r="B57" s="17">
        <v>17</v>
      </c>
      <c r="C57" s="17">
        <v>13</v>
      </c>
      <c r="D57" s="17">
        <v>61</v>
      </c>
      <c r="E57" s="49">
        <v>91</v>
      </c>
      <c r="F57" s="17">
        <v>40</v>
      </c>
      <c r="G57" s="17">
        <v>135</v>
      </c>
      <c r="H57" s="17">
        <v>143</v>
      </c>
      <c r="I57" s="49">
        <v>318</v>
      </c>
      <c r="J57" s="17">
        <v>26.34</v>
      </c>
      <c r="K57" s="17">
        <v>116.87</v>
      </c>
      <c r="L57" s="17">
        <v>92.720000000000013</v>
      </c>
      <c r="M57" s="18">
        <v>235.93</v>
      </c>
    </row>
    <row r="58" spans="1:13" x14ac:dyDescent="0.2">
      <c r="A58" s="7" t="s">
        <v>97</v>
      </c>
      <c r="B58" s="17">
        <v>8</v>
      </c>
      <c r="C58" s="17">
        <v>14</v>
      </c>
      <c r="D58" s="17">
        <v>80</v>
      </c>
      <c r="E58" s="49">
        <v>102</v>
      </c>
      <c r="F58" s="17">
        <v>33</v>
      </c>
      <c r="G58" s="17">
        <v>152</v>
      </c>
      <c r="H58" s="17">
        <v>810</v>
      </c>
      <c r="I58" s="49">
        <v>995</v>
      </c>
      <c r="J58" s="17">
        <v>19.54</v>
      </c>
      <c r="K58" s="17">
        <v>142.69</v>
      </c>
      <c r="L58" s="17">
        <v>673.08</v>
      </c>
      <c r="M58" s="18">
        <v>835.31000000000006</v>
      </c>
    </row>
    <row r="59" spans="1:13" x14ac:dyDescent="0.2">
      <c r="A59" s="7" t="s">
        <v>48</v>
      </c>
      <c r="B59" s="17">
        <v>5</v>
      </c>
      <c r="C59" s="17">
        <v>11</v>
      </c>
      <c r="D59" s="17">
        <v>139</v>
      </c>
      <c r="E59" s="49">
        <v>155</v>
      </c>
      <c r="F59" s="17">
        <v>19</v>
      </c>
      <c r="G59" s="17">
        <v>46</v>
      </c>
      <c r="H59" s="17">
        <v>922</v>
      </c>
      <c r="I59" s="49">
        <v>987</v>
      </c>
      <c r="J59" s="17">
        <v>16.96</v>
      </c>
      <c r="K59" s="17">
        <v>40.72</v>
      </c>
      <c r="L59" s="17">
        <v>741.36999999999989</v>
      </c>
      <c r="M59" s="18">
        <v>799.04999999999984</v>
      </c>
    </row>
    <row r="60" spans="1:13" x14ac:dyDescent="0.2">
      <c r="A60" s="7" t="s">
        <v>49</v>
      </c>
      <c r="B60" s="17">
        <v>8</v>
      </c>
      <c r="C60" s="17">
        <v>20</v>
      </c>
      <c r="D60" s="17">
        <v>109</v>
      </c>
      <c r="E60" s="49">
        <v>137</v>
      </c>
      <c r="F60" s="17">
        <v>27</v>
      </c>
      <c r="G60" s="17">
        <v>161</v>
      </c>
      <c r="H60" s="17">
        <v>637</v>
      </c>
      <c r="I60" s="49">
        <v>825</v>
      </c>
      <c r="J60" s="17">
        <v>17.62</v>
      </c>
      <c r="K60" s="17">
        <v>143.18</v>
      </c>
      <c r="L60" s="17">
        <v>489.44</v>
      </c>
      <c r="M60" s="18">
        <v>650.24</v>
      </c>
    </row>
    <row r="61" spans="1:13" x14ac:dyDescent="0.2">
      <c r="A61" s="7" t="s">
        <v>98</v>
      </c>
      <c r="B61" s="17">
        <v>31</v>
      </c>
      <c r="C61" s="17">
        <v>59</v>
      </c>
      <c r="D61" s="17">
        <v>157</v>
      </c>
      <c r="E61" s="49">
        <v>247</v>
      </c>
      <c r="F61" s="17">
        <v>98</v>
      </c>
      <c r="G61" s="17">
        <v>412</v>
      </c>
      <c r="H61" s="17">
        <v>631</v>
      </c>
      <c r="I61" s="49">
        <v>1141</v>
      </c>
      <c r="J61" s="17">
        <v>65.849999999999994</v>
      </c>
      <c r="K61" s="17">
        <v>360.73</v>
      </c>
      <c r="L61" s="17">
        <v>404.81</v>
      </c>
      <c r="M61" s="18">
        <v>831.3900000000001</v>
      </c>
    </row>
    <row r="62" spans="1:13" x14ac:dyDescent="0.2">
      <c r="A62" s="6" t="str">
        <f>VLOOKUP("&lt;Zeilentitel_8&gt;",Uebersetzungen!$B$3:$E$103,Uebersetzungen!$B$2+1,FALSE)</f>
        <v>Region Moesa</v>
      </c>
      <c r="B62" s="9"/>
      <c r="C62" s="9"/>
      <c r="D62" s="9"/>
      <c r="E62" s="54"/>
      <c r="F62" s="9"/>
      <c r="G62" s="9"/>
      <c r="H62" s="9"/>
      <c r="I62" s="54"/>
      <c r="J62" s="9"/>
      <c r="K62" s="9"/>
      <c r="L62" s="9"/>
      <c r="M62" s="12"/>
    </row>
    <row r="63" spans="1:13" x14ac:dyDescent="0.2">
      <c r="A63" s="7" t="s">
        <v>50</v>
      </c>
      <c r="B63" s="17" t="s">
        <v>206</v>
      </c>
      <c r="C63" s="17" t="s">
        <v>206</v>
      </c>
      <c r="D63" s="17" t="s">
        <v>206</v>
      </c>
      <c r="E63" s="49">
        <v>6</v>
      </c>
      <c r="F63" s="17" t="s">
        <v>206</v>
      </c>
      <c r="G63" s="17" t="s">
        <v>206</v>
      </c>
      <c r="H63" s="17" t="s">
        <v>206</v>
      </c>
      <c r="I63" s="49">
        <v>17</v>
      </c>
      <c r="J63" s="17" t="s">
        <v>206</v>
      </c>
      <c r="K63" s="17" t="s">
        <v>206</v>
      </c>
      <c r="L63" s="17" t="s">
        <v>206</v>
      </c>
      <c r="M63" s="18">
        <v>6.04</v>
      </c>
    </row>
    <row r="64" spans="1:13" x14ac:dyDescent="0.2">
      <c r="A64" s="7" t="s">
        <v>51</v>
      </c>
      <c r="B64" s="17">
        <v>6</v>
      </c>
      <c r="C64" s="17">
        <v>5</v>
      </c>
      <c r="D64" s="17">
        <v>22</v>
      </c>
      <c r="E64" s="49">
        <v>33</v>
      </c>
      <c r="F64" s="17">
        <v>11</v>
      </c>
      <c r="G64" s="17">
        <v>5</v>
      </c>
      <c r="H64" s="17">
        <v>92</v>
      </c>
      <c r="I64" s="49">
        <v>108</v>
      </c>
      <c r="J64" s="17">
        <v>5.55</v>
      </c>
      <c r="K64" s="17">
        <v>4.2</v>
      </c>
      <c r="L64" s="17">
        <v>58.88</v>
      </c>
      <c r="M64" s="18">
        <v>68.63</v>
      </c>
    </row>
    <row r="65" spans="1:13" x14ac:dyDescent="0.2">
      <c r="A65" s="7" t="s">
        <v>52</v>
      </c>
      <c r="B65" s="17" t="s">
        <v>206</v>
      </c>
      <c r="C65" s="17">
        <v>4</v>
      </c>
      <c r="D65" s="17">
        <v>9</v>
      </c>
      <c r="E65" s="49">
        <v>16</v>
      </c>
      <c r="F65" s="17" t="s">
        <v>206</v>
      </c>
      <c r="G65" s="17">
        <v>4</v>
      </c>
      <c r="H65" s="17">
        <v>16</v>
      </c>
      <c r="I65" s="49">
        <v>27</v>
      </c>
      <c r="J65" s="17" t="s">
        <v>206</v>
      </c>
      <c r="K65" s="17">
        <v>3</v>
      </c>
      <c r="L65" s="17">
        <v>10.98</v>
      </c>
      <c r="M65" s="18">
        <v>18.37</v>
      </c>
    </row>
    <row r="66" spans="1:13" x14ac:dyDescent="0.2">
      <c r="A66" s="7" t="s">
        <v>53</v>
      </c>
      <c r="B66" s="17">
        <v>5</v>
      </c>
      <c r="C66" s="17" t="s">
        <v>206</v>
      </c>
      <c r="D66" s="17">
        <v>14</v>
      </c>
      <c r="E66" s="49">
        <v>20</v>
      </c>
      <c r="F66" s="17">
        <v>8</v>
      </c>
      <c r="G66" s="17" t="s">
        <v>206</v>
      </c>
      <c r="H66" s="17">
        <v>16</v>
      </c>
      <c r="I66" s="49">
        <v>25</v>
      </c>
      <c r="J66" s="17">
        <v>2</v>
      </c>
      <c r="K66" s="17" t="s">
        <v>206</v>
      </c>
      <c r="L66" s="17">
        <v>8.4</v>
      </c>
      <c r="M66" s="18">
        <v>11.38</v>
      </c>
    </row>
    <row r="67" spans="1:13" x14ac:dyDescent="0.2">
      <c r="A67" s="7" t="s">
        <v>54</v>
      </c>
      <c r="B67" s="17">
        <v>13</v>
      </c>
      <c r="C67" s="17">
        <v>28</v>
      </c>
      <c r="D67" s="17">
        <v>44</v>
      </c>
      <c r="E67" s="49">
        <v>85</v>
      </c>
      <c r="F67" s="17">
        <v>63</v>
      </c>
      <c r="G67" s="17">
        <v>120</v>
      </c>
      <c r="H67" s="17">
        <v>107</v>
      </c>
      <c r="I67" s="49">
        <v>290</v>
      </c>
      <c r="J67" s="17">
        <v>43.75</v>
      </c>
      <c r="K67" s="17">
        <v>103.36</v>
      </c>
      <c r="L67" s="17">
        <v>75.61</v>
      </c>
      <c r="M67" s="18">
        <v>222.72000000000003</v>
      </c>
    </row>
    <row r="68" spans="1:13" x14ac:dyDescent="0.2">
      <c r="A68" s="7" t="s">
        <v>55</v>
      </c>
      <c r="B68" s="17">
        <v>12</v>
      </c>
      <c r="C68" s="17">
        <v>31</v>
      </c>
      <c r="D68" s="17">
        <v>126</v>
      </c>
      <c r="E68" s="49">
        <v>169</v>
      </c>
      <c r="F68" s="17">
        <v>42</v>
      </c>
      <c r="G68" s="17">
        <v>137</v>
      </c>
      <c r="H68" s="17">
        <v>414</v>
      </c>
      <c r="I68" s="49">
        <v>593</v>
      </c>
      <c r="J68" s="17">
        <v>29.9</v>
      </c>
      <c r="K68" s="17">
        <v>123.96000000000001</v>
      </c>
      <c r="L68" s="17">
        <v>304.23</v>
      </c>
      <c r="M68" s="18">
        <v>458.09000000000003</v>
      </c>
    </row>
    <row r="69" spans="1:13" x14ac:dyDescent="0.2">
      <c r="A69" s="7" t="s">
        <v>56</v>
      </c>
      <c r="B69" s="17">
        <v>4</v>
      </c>
      <c r="C69" s="17">
        <v>16</v>
      </c>
      <c r="D69" s="17">
        <v>26</v>
      </c>
      <c r="E69" s="49">
        <v>46</v>
      </c>
      <c r="F69" s="17">
        <v>13</v>
      </c>
      <c r="G69" s="17">
        <v>46</v>
      </c>
      <c r="H69" s="17">
        <v>56</v>
      </c>
      <c r="I69" s="49">
        <v>115</v>
      </c>
      <c r="J69" s="17">
        <v>7.28</v>
      </c>
      <c r="K69" s="17">
        <v>36.700000000000003</v>
      </c>
      <c r="L69" s="17">
        <v>43.17</v>
      </c>
      <c r="M69" s="18">
        <v>87.15</v>
      </c>
    </row>
    <row r="70" spans="1:13" x14ac:dyDescent="0.2">
      <c r="A70" s="7" t="s">
        <v>57</v>
      </c>
      <c r="B70" s="17">
        <v>8</v>
      </c>
      <c r="C70" s="17">
        <v>11</v>
      </c>
      <c r="D70" s="17">
        <v>47</v>
      </c>
      <c r="E70" s="49">
        <v>66</v>
      </c>
      <c r="F70" s="17">
        <v>20</v>
      </c>
      <c r="G70" s="17">
        <v>48</v>
      </c>
      <c r="H70" s="17">
        <v>190</v>
      </c>
      <c r="I70" s="49">
        <v>258</v>
      </c>
      <c r="J70" s="17">
        <v>10.29</v>
      </c>
      <c r="K70" s="17">
        <v>44.180000000000007</v>
      </c>
      <c r="L70" s="17">
        <v>128.70000000000002</v>
      </c>
      <c r="M70" s="18">
        <v>183.17000000000002</v>
      </c>
    </row>
    <row r="71" spans="1:13" x14ac:dyDescent="0.2">
      <c r="A71" s="7" t="s">
        <v>58</v>
      </c>
      <c r="B71" s="17">
        <v>15</v>
      </c>
      <c r="C71" s="17">
        <v>50</v>
      </c>
      <c r="D71" s="17">
        <v>203</v>
      </c>
      <c r="E71" s="49">
        <v>268</v>
      </c>
      <c r="F71" s="17">
        <v>30</v>
      </c>
      <c r="G71" s="17">
        <v>346</v>
      </c>
      <c r="H71" s="17">
        <v>728</v>
      </c>
      <c r="I71" s="49">
        <v>1104</v>
      </c>
      <c r="J71" s="17">
        <v>15.43</v>
      </c>
      <c r="K71" s="17">
        <v>318.92</v>
      </c>
      <c r="L71" s="17">
        <v>518.94000000000005</v>
      </c>
      <c r="M71" s="18">
        <v>853.29000000000008</v>
      </c>
    </row>
    <row r="72" spans="1:13" x14ac:dyDescent="0.2">
      <c r="A72" s="7" t="s">
        <v>99</v>
      </c>
      <c r="B72" s="17">
        <v>20</v>
      </c>
      <c r="C72" s="17">
        <v>54</v>
      </c>
      <c r="D72" s="17">
        <v>264</v>
      </c>
      <c r="E72" s="49">
        <v>338</v>
      </c>
      <c r="F72" s="17">
        <v>50</v>
      </c>
      <c r="G72" s="17">
        <v>277</v>
      </c>
      <c r="H72" s="17">
        <v>781</v>
      </c>
      <c r="I72" s="49">
        <v>1108</v>
      </c>
      <c r="J72" s="17">
        <v>29.33</v>
      </c>
      <c r="K72" s="17">
        <v>245.06</v>
      </c>
      <c r="L72" s="17">
        <v>529.94000000000005</v>
      </c>
      <c r="M72" s="18">
        <v>804.33</v>
      </c>
    </row>
    <row r="73" spans="1:13" x14ac:dyDescent="0.2">
      <c r="A73" s="7" t="s">
        <v>59</v>
      </c>
      <c r="B73" s="17">
        <v>11</v>
      </c>
      <c r="C73" s="17">
        <v>33</v>
      </c>
      <c r="D73" s="17">
        <v>75</v>
      </c>
      <c r="E73" s="49">
        <v>119</v>
      </c>
      <c r="F73" s="17">
        <v>21</v>
      </c>
      <c r="G73" s="17">
        <v>380</v>
      </c>
      <c r="H73" s="17">
        <v>144</v>
      </c>
      <c r="I73" s="49">
        <v>545</v>
      </c>
      <c r="J73" s="17">
        <v>12.74</v>
      </c>
      <c r="K73" s="17">
        <v>338.22</v>
      </c>
      <c r="L73" s="17">
        <v>102.22999999999999</v>
      </c>
      <c r="M73" s="18">
        <v>453.19000000000005</v>
      </c>
    </row>
    <row r="74" spans="1:13" x14ac:dyDescent="0.2">
      <c r="A74" s="7" t="s">
        <v>100</v>
      </c>
      <c r="B74" s="17">
        <v>14</v>
      </c>
      <c r="C74" s="17">
        <v>6</v>
      </c>
      <c r="D74" s="17">
        <v>15</v>
      </c>
      <c r="E74" s="49">
        <v>35</v>
      </c>
      <c r="F74" s="17">
        <v>34</v>
      </c>
      <c r="G74" s="17">
        <v>60</v>
      </c>
      <c r="H74" s="17">
        <v>35</v>
      </c>
      <c r="I74" s="49">
        <v>129</v>
      </c>
      <c r="J74" s="17">
        <v>24.12</v>
      </c>
      <c r="K74" s="17">
        <v>46.75</v>
      </c>
      <c r="L74" s="17">
        <v>21.240000000000002</v>
      </c>
      <c r="M74" s="18">
        <v>92.110000000000014</v>
      </c>
    </row>
    <row r="75" spans="1:13" x14ac:dyDescent="0.2">
      <c r="A75" s="6" t="str">
        <f>VLOOKUP("&lt;Zeilentitel_9&gt;",Uebersetzungen!$B$3:$E$103,Uebersetzungen!$B$2+1,FALSE)</f>
        <v>Region Plessur</v>
      </c>
      <c r="B75" s="9"/>
      <c r="C75" s="9"/>
      <c r="D75" s="9"/>
      <c r="E75" s="54"/>
      <c r="F75" s="9"/>
      <c r="G75" s="9"/>
      <c r="H75" s="9"/>
      <c r="I75" s="54"/>
      <c r="J75" s="9"/>
      <c r="K75" s="9"/>
      <c r="L75" s="9"/>
      <c r="M75" s="12"/>
    </row>
    <row r="76" spans="1:13" x14ac:dyDescent="0.2">
      <c r="A76" s="7" t="s">
        <v>67</v>
      </c>
      <c r="B76" s="17">
        <v>36</v>
      </c>
      <c r="C76" s="17">
        <v>369</v>
      </c>
      <c r="D76" s="17">
        <v>3441</v>
      </c>
      <c r="E76" s="49">
        <v>3846</v>
      </c>
      <c r="F76" s="17">
        <v>155</v>
      </c>
      <c r="G76" s="17">
        <v>3691</v>
      </c>
      <c r="H76" s="17">
        <v>29941</v>
      </c>
      <c r="I76" s="49">
        <v>33787</v>
      </c>
      <c r="J76" s="17">
        <v>107.59</v>
      </c>
      <c r="K76" s="17">
        <v>3356.8700000000003</v>
      </c>
      <c r="L76" s="17">
        <v>21722.780000000002</v>
      </c>
      <c r="M76" s="18">
        <v>25187.24</v>
      </c>
    </row>
    <row r="77" spans="1:13" x14ac:dyDescent="0.2">
      <c r="A77" s="7" t="s">
        <v>68</v>
      </c>
      <c r="B77" s="17">
        <v>37</v>
      </c>
      <c r="C77" s="17">
        <v>27</v>
      </c>
      <c r="D77" s="17">
        <v>136</v>
      </c>
      <c r="E77" s="49">
        <v>200</v>
      </c>
      <c r="F77" s="17">
        <v>98</v>
      </c>
      <c r="G77" s="17">
        <v>206</v>
      </c>
      <c r="H77" s="17">
        <v>672</v>
      </c>
      <c r="I77" s="49">
        <v>976</v>
      </c>
      <c r="J77" s="17">
        <v>62.73</v>
      </c>
      <c r="K77" s="17">
        <v>172.14999999999998</v>
      </c>
      <c r="L77" s="17">
        <v>443.10999999999996</v>
      </c>
      <c r="M77" s="18">
        <v>677.9899999999999</v>
      </c>
    </row>
    <row r="78" spans="1:13" x14ac:dyDescent="0.2">
      <c r="A78" s="7" t="s">
        <v>69</v>
      </c>
      <c r="B78" s="17">
        <v>47</v>
      </c>
      <c r="C78" s="17">
        <v>51</v>
      </c>
      <c r="D78" s="17">
        <v>347</v>
      </c>
      <c r="E78" s="49">
        <v>445</v>
      </c>
      <c r="F78" s="17">
        <v>128</v>
      </c>
      <c r="G78" s="17">
        <v>312</v>
      </c>
      <c r="H78" s="17">
        <v>2471</v>
      </c>
      <c r="I78" s="49">
        <v>2911</v>
      </c>
      <c r="J78" s="17">
        <v>83.8</v>
      </c>
      <c r="K78" s="17">
        <v>264.53000000000003</v>
      </c>
      <c r="L78" s="17">
        <v>1910.1799999999998</v>
      </c>
      <c r="M78" s="18">
        <v>2258.5099999999998</v>
      </c>
    </row>
    <row r="79" spans="1:13" x14ac:dyDescent="0.2">
      <c r="A79" s="7" t="s">
        <v>70</v>
      </c>
      <c r="B79" s="17">
        <v>9</v>
      </c>
      <c r="C79" s="17">
        <v>5</v>
      </c>
      <c r="D79" s="17">
        <v>26</v>
      </c>
      <c r="E79" s="49">
        <v>40</v>
      </c>
      <c r="F79" s="17">
        <v>20</v>
      </c>
      <c r="G79" s="17">
        <v>12</v>
      </c>
      <c r="H79" s="17">
        <v>91</v>
      </c>
      <c r="I79" s="49">
        <v>123</v>
      </c>
      <c r="J79" s="17">
        <v>13.64</v>
      </c>
      <c r="K79" s="17">
        <v>9.9</v>
      </c>
      <c r="L79" s="17">
        <v>62.640000000000015</v>
      </c>
      <c r="M79" s="18">
        <v>86.18</v>
      </c>
    </row>
    <row r="80" spans="1:13" x14ac:dyDescent="0.2">
      <c r="A80" s="6" t="str">
        <f>VLOOKUP("&lt;Zeilentitel_10&gt;",Uebersetzungen!$B$3:$E$103,Uebersetzungen!$B$2+1,FALSE)</f>
        <v>Region Prättigau/Davos</v>
      </c>
      <c r="B80" s="9"/>
      <c r="C80" s="9"/>
      <c r="D80" s="9"/>
      <c r="E80" s="54"/>
      <c r="F80" s="9"/>
      <c r="G80" s="9"/>
      <c r="H80" s="9"/>
      <c r="I80" s="54"/>
      <c r="J80" s="9"/>
      <c r="K80" s="9"/>
      <c r="L80" s="9"/>
      <c r="M80" s="12"/>
    </row>
    <row r="81" spans="1:13" x14ac:dyDescent="0.2">
      <c r="A81" s="7" t="s">
        <v>61</v>
      </c>
      <c r="B81" s="17">
        <v>71</v>
      </c>
      <c r="C81" s="17">
        <v>134</v>
      </c>
      <c r="D81" s="17">
        <v>892</v>
      </c>
      <c r="E81" s="49">
        <v>1097</v>
      </c>
      <c r="F81" s="17">
        <v>204</v>
      </c>
      <c r="G81" s="17">
        <v>1028</v>
      </c>
      <c r="H81" s="17">
        <v>7568</v>
      </c>
      <c r="I81" s="49">
        <v>8800</v>
      </c>
      <c r="J81" s="17">
        <v>136.94</v>
      </c>
      <c r="K81" s="17">
        <v>914.75</v>
      </c>
      <c r="L81" s="17">
        <v>5856</v>
      </c>
      <c r="M81" s="18">
        <v>6907.6900000000005</v>
      </c>
    </row>
    <row r="82" spans="1:13" x14ac:dyDescent="0.2">
      <c r="A82" s="7" t="s">
        <v>62</v>
      </c>
      <c r="B82" s="17">
        <v>18</v>
      </c>
      <c r="C82" s="17">
        <v>17</v>
      </c>
      <c r="D82" s="17">
        <v>27</v>
      </c>
      <c r="E82" s="49">
        <v>62</v>
      </c>
      <c r="F82" s="17">
        <v>52</v>
      </c>
      <c r="G82" s="17">
        <v>56</v>
      </c>
      <c r="H82" s="17">
        <v>87</v>
      </c>
      <c r="I82" s="49">
        <v>195</v>
      </c>
      <c r="J82" s="17">
        <v>31.71</v>
      </c>
      <c r="K82" s="17">
        <v>45.15</v>
      </c>
      <c r="L82" s="17">
        <v>58.189999999999991</v>
      </c>
      <c r="M82" s="18">
        <v>135.04999999999998</v>
      </c>
    </row>
    <row r="83" spans="1:13" x14ac:dyDescent="0.2">
      <c r="A83" s="7" t="s">
        <v>63</v>
      </c>
      <c r="B83" s="17">
        <v>18</v>
      </c>
      <c r="C83" s="17">
        <v>9</v>
      </c>
      <c r="D83" s="17">
        <v>11</v>
      </c>
      <c r="E83" s="49">
        <v>38</v>
      </c>
      <c r="F83" s="17">
        <v>57</v>
      </c>
      <c r="G83" s="17">
        <v>10</v>
      </c>
      <c r="H83" s="17">
        <v>19</v>
      </c>
      <c r="I83" s="49">
        <v>86</v>
      </c>
      <c r="J83" s="17">
        <v>40.4</v>
      </c>
      <c r="K83" s="17">
        <v>6.84</v>
      </c>
      <c r="L83" s="17">
        <v>10.61</v>
      </c>
      <c r="M83" s="18">
        <v>57.849999999999994</v>
      </c>
    </row>
    <row r="84" spans="1:13" x14ac:dyDescent="0.2">
      <c r="A84" s="7" t="s">
        <v>64</v>
      </c>
      <c r="B84" s="17">
        <v>24</v>
      </c>
      <c r="C84" s="17">
        <v>32</v>
      </c>
      <c r="D84" s="17">
        <v>45</v>
      </c>
      <c r="E84" s="49">
        <v>101</v>
      </c>
      <c r="F84" s="17">
        <v>61</v>
      </c>
      <c r="G84" s="17">
        <v>169</v>
      </c>
      <c r="H84" s="17">
        <v>160</v>
      </c>
      <c r="I84" s="49">
        <v>390</v>
      </c>
      <c r="J84" s="17">
        <v>38.590000000000003</v>
      </c>
      <c r="K84" s="17">
        <v>138.75</v>
      </c>
      <c r="L84" s="17">
        <v>103.39999999999999</v>
      </c>
      <c r="M84" s="18">
        <v>280.74</v>
      </c>
    </row>
    <row r="85" spans="1:13" x14ac:dyDescent="0.2">
      <c r="A85" s="7" t="s">
        <v>101</v>
      </c>
      <c r="B85" s="17">
        <v>80</v>
      </c>
      <c r="C85" s="17">
        <v>80</v>
      </c>
      <c r="D85" s="17">
        <v>342</v>
      </c>
      <c r="E85" s="49">
        <v>502</v>
      </c>
      <c r="F85" s="17">
        <v>207</v>
      </c>
      <c r="G85" s="17">
        <v>575</v>
      </c>
      <c r="H85" s="17">
        <v>1585</v>
      </c>
      <c r="I85" s="49">
        <v>2367</v>
      </c>
      <c r="J85" s="17">
        <v>110.68</v>
      </c>
      <c r="K85" s="17">
        <v>510.46000000000004</v>
      </c>
      <c r="L85" s="17">
        <v>1136.4500000000003</v>
      </c>
      <c r="M85" s="18">
        <v>1757.5900000000004</v>
      </c>
    </row>
    <row r="86" spans="1:13" x14ac:dyDescent="0.2">
      <c r="A86" s="7" t="s">
        <v>90</v>
      </c>
      <c r="B86" s="17">
        <v>11</v>
      </c>
      <c r="C86" s="17" t="s">
        <v>206</v>
      </c>
      <c r="D86" s="17">
        <v>20</v>
      </c>
      <c r="E86" s="49">
        <v>33</v>
      </c>
      <c r="F86" s="17">
        <v>19</v>
      </c>
      <c r="G86" s="17" t="s">
        <v>206</v>
      </c>
      <c r="H86" s="17">
        <v>60</v>
      </c>
      <c r="I86" s="49">
        <v>91</v>
      </c>
      <c r="J86" s="17">
        <v>9.23</v>
      </c>
      <c r="K86" s="17" t="s">
        <v>206</v>
      </c>
      <c r="L86" s="17">
        <v>31.99</v>
      </c>
      <c r="M86" s="18">
        <v>51.22</v>
      </c>
    </row>
    <row r="87" spans="1:13" x14ac:dyDescent="0.2">
      <c r="A87" s="7" t="s">
        <v>65</v>
      </c>
      <c r="B87" s="17">
        <v>12</v>
      </c>
      <c r="C87" s="17">
        <v>24</v>
      </c>
      <c r="D87" s="17">
        <v>69</v>
      </c>
      <c r="E87" s="49">
        <v>105</v>
      </c>
      <c r="F87" s="17">
        <v>40</v>
      </c>
      <c r="G87" s="17">
        <v>237</v>
      </c>
      <c r="H87" s="17">
        <v>282</v>
      </c>
      <c r="I87" s="49">
        <v>559</v>
      </c>
      <c r="J87" s="17">
        <v>29.41</v>
      </c>
      <c r="K87" s="17">
        <v>215.35</v>
      </c>
      <c r="L87" s="17">
        <v>198.41</v>
      </c>
      <c r="M87" s="18">
        <v>443.16999999999996</v>
      </c>
    </row>
    <row r="88" spans="1:13" x14ac:dyDescent="0.2">
      <c r="A88" s="7" t="s">
        <v>66</v>
      </c>
      <c r="B88" s="17">
        <v>68</v>
      </c>
      <c r="C88" s="17">
        <v>30</v>
      </c>
      <c r="D88" s="17">
        <v>80</v>
      </c>
      <c r="E88" s="49">
        <v>178</v>
      </c>
      <c r="F88" s="17">
        <v>164</v>
      </c>
      <c r="G88" s="17">
        <v>100</v>
      </c>
      <c r="H88" s="17">
        <v>231</v>
      </c>
      <c r="I88" s="49">
        <v>495</v>
      </c>
      <c r="J88" s="17">
        <v>94.34</v>
      </c>
      <c r="K88" s="17">
        <v>84.910000000000011</v>
      </c>
      <c r="L88" s="17">
        <v>145.10999999999999</v>
      </c>
      <c r="M88" s="18">
        <v>324.36</v>
      </c>
    </row>
    <row r="89" spans="1:13" x14ac:dyDescent="0.2">
      <c r="A89" s="7" t="s">
        <v>79</v>
      </c>
      <c r="B89" s="17">
        <v>38</v>
      </c>
      <c r="C89" s="17">
        <v>19</v>
      </c>
      <c r="D89" s="17">
        <v>113</v>
      </c>
      <c r="E89" s="49">
        <v>170</v>
      </c>
      <c r="F89" s="17">
        <v>108</v>
      </c>
      <c r="G89" s="17">
        <v>727</v>
      </c>
      <c r="H89" s="17">
        <v>443</v>
      </c>
      <c r="I89" s="49">
        <v>1278</v>
      </c>
      <c r="J89" s="17">
        <v>68.819999999999993</v>
      </c>
      <c r="K89" s="17">
        <v>691.48</v>
      </c>
      <c r="L89" s="17">
        <v>319.04000000000002</v>
      </c>
      <c r="M89" s="18">
        <v>1079.3399999999999</v>
      </c>
    </row>
    <row r="90" spans="1:13" x14ac:dyDescent="0.2">
      <c r="A90" s="7" t="s">
        <v>80</v>
      </c>
      <c r="B90" s="17">
        <v>40</v>
      </c>
      <c r="C90" s="17">
        <v>40</v>
      </c>
      <c r="D90" s="17">
        <v>149</v>
      </c>
      <c r="E90" s="49">
        <v>229</v>
      </c>
      <c r="F90" s="17">
        <v>97</v>
      </c>
      <c r="G90" s="17">
        <v>351</v>
      </c>
      <c r="H90" s="17">
        <v>1110</v>
      </c>
      <c r="I90" s="49">
        <v>1558</v>
      </c>
      <c r="J90" s="17">
        <v>56.23</v>
      </c>
      <c r="K90" s="17">
        <v>296.11</v>
      </c>
      <c r="L90" s="17">
        <v>759.2600000000001</v>
      </c>
      <c r="M90" s="18">
        <v>1111.6000000000001</v>
      </c>
    </row>
    <row r="91" spans="1:13" x14ac:dyDescent="0.2">
      <c r="A91" s="7" t="s">
        <v>81</v>
      </c>
      <c r="B91" s="17">
        <v>31</v>
      </c>
      <c r="C91" s="17">
        <v>25</v>
      </c>
      <c r="D91" s="17">
        <v>52</v>
      </c>
      <c r="E91" s="49">
        <v>108</v>
      </c>
      <c r="F91" s="17">
        <v>82</v>
      </c>
      <c r="G91" s="17">
        <v>228</v>
      </c>
      <c r="H91" s="17">
        <v>224</v>
      </c>
      <c r="I91" s="49">
        <v>534</v>
      </c>
      <c r="J91" s="17">
        <v>55.38</v>
      </c>
      <c r="K91" s="17">
        <v>213.27</v>
      </c>
      <c r="L91" s="17">
        <v>143.98999999999998</v>
      </c>
      <c r="M91" s="18">
        <v>412.64</v>
      </c>
    </row>
    <row r="92" spans="1:13" x14ac:dyDescent="0.2">
      <c r="A92" s="6" t="str">
        <f>VLOOKUP("&lt;Zeilentitel_11&gt;",Uebersetzungen!$B$3:$E$103,Uebersetzungen!$B$2+1,FALSE)</f>
        <v>Region Surselva</v>
      </c>
      <c r="B92" s="9"/>
      <c r="C92" s="9"/>
      <c r="D92" s="9"/>
      <c r="E92" s="54"/>
      <c r="F92" s="9"/>
      <c r="G92" s="9"/>
      <c r="H92" s="9"/>
      <c r="I92" s="54"/>
      <c r="J92" s="9"/>
      <c r="K92" s="9"/>
      <c r="L92" s="9"/>
      <c r="M92" s="12"/>
    </row>
    <row r="93" spans="1:13" x14ac:dyDescent="0.2">
      <c r="A93" s="7" t="s">
        <v>6</v>
      </c>
      <c r="B93" s="17">
        <v>10</v>
      </c>
      <c r="C93" s="17">
        <v>5</v>
      </c>
      <c r="D93" s="17">
        <v>33</v>
      </c>
      <c r="E93" s="49">
        <v>48</v>
      </c>
      <c r="F93" s="17">
        <v>26</v>
      </c>
      <c r="G93" s="17">
        <v>75</v>
      </c>
      <c r="H93" s="17">
        <v>137</v>
      </c>
      <c r="I93" s="49">
        <v>238</v>
      </c>
      <c r="J93" s="17">
        <v>21.74</v>
      </c>
      <c r="K93" s="17">
        <v>69.03</v>
      </c>
      <c r="L93" s="17">
        <v>103.48</v>
      </c>
      <c r="M93" s="18">
        <v>194.25</v>
      </c>
    </row>
    <row r="94" spans="1:13" x14ac:dyDescent="0.2">
      <c r="A94" s="7" t="s">
        <v>7</v>
      </c>
      <c r="B94" s="17">
        <v>11</v>
      </c>
      <c r="C94" s="17">
        <v>32</v>
      </c>
      <c r="D94" s="17">
        <v>155</v>
      </c>
      <c r="E94" s="49">
        <v>198</v>
      </c>
      <c r="F94" s="17">
        <v>22</v>
      </c>
      <c r="G94" s="17">
        <v>132</v>
      </c>
      <c r="H94" s="17">
        <v>1120</v>
      </c>
      <c r="I94" s="49">
        <v>1274</v>
      </c>
      <c r="J94" s="17">
        <v>13.86</v>
      </c>
      <c r="K94" s="17">
        <v>108.03</v>
      </c>
      <c r="L94" s="17">
        <v>807.29000000000008</v>
      </c>
      <c r="M94" s="18">
        <v>929.18000000000006</v>
      </c>
    </row>
    <row r="95" spans="1:13" x14ac:dyDescent="0.2">
      <c r="A95" s="7" t="s">
        <v>8</v>
      </c>
      <c r="B95" s="17">
        <v>4</v>
      </c>
      <c r="C95" s="17">
        <v>11</v>
      </c>
      <c r="D95" s="17">
        <v>37</v>
      </c>
      <c r="E95" s="49">
        <v>52</v>
      </c>
      <c r="F95" s="17">
        <v>12</v>
      </c>
      <c r="G95" s="17">
        <v>21</v>
      </c>
      <c r="H95" s="17">
        <v>88</v>
      </c>
      <c r="I95" s="49">
        <v>121</v>
      </c>
      <c r="J95" s="17">
        <v>7.52</v>
      </c>
      <c r="K95" s="17">
        <v>18.099999999999998</v>
      </c>
      <c r="L95" s="17">
        <v>55.75</v>
      </c>
      <c r="M95" s="18">
        <v>81.37</v>
      </c>
    </row>
    <row r="96" spans="1:13" x14ac:dyDescent="0.2">
      <c r="A96" s="7" t="s">
        <v>9</v>
      </c>
      <c r="B96" s="17">
        <v>5</v>
      </c>
      <c r="C96" s="17">
        <v>18</v>
      </c>
      <c r="D96" s="17">
        <v>56</v>
      </c>
      <c r="E96" s="49">
        <v>79</v>
      </c>
      <c r="F96" s="17">
        <v>11</v>
      </c>
      <c r="G96" s="17">
        <v>71</v>
      </c>
      <c r="H96" s="17">
        <v>247</v>
      </c>
      <c r="I96" s="49">
        <v>329</v>
      </c>
      <c r="J96" s="17">
        <v>7.01</v>
      </c>
      <c r="K96" s="17">
        <v>60.730000000000004</v>
      </c>
      <c r="L96" s="17">
        <v>178.56</v>
      </c>
      <c r="M96" s="18">
        <v>246.3</v>
      </c>
    </row>
    <row r="97" spans="1:13" x14ac:dyDescent="0.2">
      <c r="A97" s="7" t="s">
        <v>10</v>
      </c>
      <c r="B97" s="17">
        <v>27</v>
      </c>
      <c r="C97" s="17">
        <v>18</v>
      </c>
      <c r="D97" s="17">
        <v>66</v>
      </c>
      <c r="E97" s="49">
        <v>111</v>
      </c>
      <c r="F97" s="17">
        <v>72</v>
      </c>
      <c r="G97" s="17">
        <v>183</v>
      </c>
      <c r="H97" s="17">
        <v>451</v>
      </c>
      <c r="I97" s="49">
        <v>706</v>
      </c>
      <c r="J97" s="17">
        <v>43.89</v>
      </c>
      <c r="K97" s="17">
        <v>162.70000000000002</v>
      </c>
      <c r="L97" s="17">
        <v>358.33000000000004</v>
      </c>
      <c r="M97" s="18">
        <v>564.92000000000007</v>
      </c>
    </row>
    <row r="98" spans="1:13" x14ac:dyDescent="0.2">
      <c r="A98" s="7" t="s">
        <v>11</v>
      </c>
      <c r="B98" s="17">
        <v>97</v>
      </c>
      <c r="C98" s="17">
        <v>31</v>
      </c>
      <c r="D98" s="17">
        <v>101</v>
      </c>
      <c r="E98" s="49">
        <v>229</v>
      </c>
      <c r="F98" s="17">
        <v>242</v>
      </c>
      <c r="G98" s="17">
        <v>171</v>
      </c>
      <c r="H98" s="17">
        <v>429</v>
      </c>
      <c r="I98" s="49">
        <v>842</v>
      </c>
      <c r="J98" s="17">
        <v>155.76</v>
      </c>
      <c r="K98" s="17">
        <v>145.73999999999998</v>
      </c>
      <c r="L98" s="17">
        <v>296.64000000000004</v>
      </c>
      <c r="M98" s="18">
        <v>598.1400000000001</v>
      </c>
    </row>
    <row r="99" spans="1:13" x14ac:dyDescent="0.2">
      <c r="A99" s="7" t="s">
        <v>12</v>
      </c>
      <c r="B99" s="17">
        <v>72</v>
      </c>
      <c r="C99" s="17">
        <v>63</v>
      </c>
      <c r="D99" s="17">
        <v>374</v>
      </c>
      <c r="E99" s="49">
        <v>509</v>
      </c>
      <c r="F99" s="17">
        <v>182</v>
      </c>
      <c r="G99" s="17">
        <v>529</v>
      </c>
      <c r="H99" s="17">
        <v>2583</v>
      </c>
      <c r="I99" s="49">
        <v>3294</v>
      </c>
      <c r="J99" s="17">
        <v>109.94</v>
      </c>
      <c r="K99" s="17">
        <v>481.20000000000005</v>
      </c>
      <c r="L99" s="17">
        <v>1834.7899999999997</v>
      </c>
      <c r="M99" s="18">
        <v>2425.9299999999998</v>
      </c>
    </row>
    <row r="100" spans="1:13" x14ac:dyDescent="0.2">
      <c r="A100" s="7" t="s">
        <v>23</v>
      </c>
      <c r="B100" s="17">
        <v>72</v>
      </c>
      <c r="C100" s="17">
        <v>14</v>
      </c>
      <c r="D100" s="17">
        <v>67</v>
      </c>
      <c r="E100" s="49">
        <v>153</v>
      </c>
      <c r="F100" s="17">
        <v>189</v>
      </c>
      <c r="G100" s="17">
        <v>27</v>
      </c>
      <c r="H100" s="17">
        <v>204</v>
      </c>
      <c r="I100" s="49">
        <v>420</v>
      </c>
      <c r="J100" s="17">
        <v>117.55</v>
      </c>
      <c r="K100" s="17">
        <v>22.4</v>
      </c>
      <c r="L100" s="17">
        <v>137.10999999999999</v>
      </c>
      <c r="M100" s="18">
        <v>277.05999999999995</v>
      </c>
    </row>
    <row r="101" spans="1:13" x14ac:dyDescent="0.2">
      <c r="A101" s="7" t="s">
        <v>82</v>
      </c>
      <c r="B101" s="17">
        <v>50</v>
      </c>
      <c r="C101" s="17">
        <v>25</v>
      </c>
      <c r="D101" s="17">
        <v>100</v>
      </c>
      <c r="E101" s="49">
        <v>175</v>
      </c>
      <c r="F101" s="17">
        <v>138</v>
      </c>
      <c r="G101" s="17">
        <v>147</v>
      </c>
      <c r="H101" s="17">
        <v>457</v>
      </c>
      <c r="I101" s="49">
        <v>742</v>
      </c>
      <c r="J101" s="17">
        <v>86.47</v>
      </c>
      <c r="K101" s="17">
        <v>131.19999999999999</v>
      </c>
      <c r="L101" s="17">
        <v>332.78000000000003</v>
      </c>
      <c r="M101" s="18">
        <v>550.45000000000005</v>
      </c>
    </row>
    <row r="102" spans="1:13" x14ac:dyDescent="0.2">
      <c r="A102" s="7" t="s">
        <v>83</v>
      </c>
      <c r="B102" s="17">
        <v>30</v>
      </c>
      <c r="C102" s="17">
        <v>24</v>
      </c>
      <c r="D102" s="17">
        <v>139</v>
      </c>
      <c r="E102" s="49">
        <v>193</v>
      </c>
      <c r="F102" s="17">
        <v>76</v>
      </c>
      <c r="G102" s="17">
        <v>295</v>
      </c>
      <c r="H102" s="17">
        <v>829</v>
      </c>
      <c r="I102" s="49">
        <v>1200</v>
      </c>
      <c r="J102" s="17">
        <v>48.8</v>
      </c>
      <c r="K102" s="17">
        <v>265.98</v>
      </c>
      <c r="L102" s="17">
        <v>596.97</v>
      </c>
      <c r="M102" s="18">
        <v>911.75</v>
      </c>
    </row>
    <row r="103" spans="1:13" x14ac:dyDescent="0.2">
      <c r="A103" s="7" t="s">
        <v>84</v>
      </c>
      <c r="B103" s="17">
        <v>20</v>
      </c>
      <c r="C103" s="17">
        <v>6</v>
      </c>
      <c r="D103" s="17">
        <v>25</v>
      </c>
      <c r="E103" s="49">
        <v>51</v>
      </c>
      <c r="F103" s="17">
        <v>56</v>
      </c>
      <c r="G103" s="17">
        <v>16</v>
      </c>
      <c r="H103" s="17">
        <v>93</v>
      </c>
      <c r="I103" s="49">
        <v>165</v>
      </c>
      <c r="J103" s="17">
        <v>35.18</v>
      </c>
      <c r="K103" s="17">
        <v>11.370000000000001</v>
      </c>
      <c r="L103" s="17">
        <v>65.36</v>
      </c>
      <c r="M103" s="18">
        <v>111.91</v>
      </c>
    </row>
    <row r="104" spans="1:13" x14ac:dyDescent="0.2">
      <c r="A104" s="7" t="s">
        <v>85</v>
      </c>
      <c r="B104" s="17">
        <v>36</v>
      </c>
      <c r="C104" s="17">
        <v>17</v>
      </c>
      <c r="D104" s="17">
        <v>53</v>
      </c>
      <c r="E104" s="49">
        <v>106</v>
      </c>
      <c r="F104" s="17">
        <v>88</v>
      </c>
      <c r="G104" s="17">
        <v>154</v>
      </c>
      <c r="H104" s="17">
        <v>234</v>
      </c>
      <c r="I104" s="49">
        <v>476</v>
      </c>
      <c r="J104" s="17">
        <v>49.47</v>
      </c>
      <c r="K104" s="17">
        <v>139.32</v>
      </c>
      <c r="L104" s="17">
        <v>158.13</v>
      </c>
      <c r="M104" s="18">
        <v>346.91999999999996</v>
      </c>
    </row>
    <row r="105" spans="1:13" x14ac:dyDescent="0.2">
      <c r="A105" s="7" t="s">
        <v>86</v>
      </c>
      <c r="B105" s="17">
        <v>15</v>
      </c>
      <c r="C105" s="17">
        <v>24</v>
      </c>
      <c r="D105" s="17">
        <v>94</v>
      </c>
      <c r="E105" s="49">
        <v>133</v>
      </c>
      <c r="F105" s="17">
        <v>33</v>
      </c>
      <c r="G105" s="17">
        <v>154</v>
      </c>
      <c r="H105" s="17">
        <v>389</v>
      </c>
      <c r="I105" s="49">
        <v>576</v>
      </c>
      <c r="J105" s="17">
        <v>21.4</v>
      </c>
      <c r="K105" s="17">
        <v>129.44</v>
      </c>
      <c r="L105" s="17">
        <v>291.83000000000004</v>
      </c>
      <c r="M105" s="18">
        <v>442.67000000000007</v>
      </c>
    </row>
    <row r="106" spans="1:13" x14ac:dyDescent="0.2">
      <c r="A106" s="7" t="s">
        <v>87</v>
      </c>
      <c r="B106" s="17">
        <v>24</v>
      </c>
      <c r="C106" s="17">
        <v>21</v>
      </c>
      <c r="D106" s="17">
        <v>58</v>
      </c>
      <c r="E106" s="49">
        <v>103</v>
      </c>
      <c r="F106" s="17">
        <v>71</v>
      </c>
      <c r="G106" s="17">
        <v>116</v>
      </c>
      <c r="H106" s="17">
        <v>407</v>
      </c>
      <c r="I106" s="49">
        <v>594</v>
      </c>
      <c r="J106" s="17">
        <v>48.06</v>
      </c>
      <c r="K106" s="17">
        <v>99.17</v>
      </c>
      <c r="L106" s="17">
        <v>273.60000000000002</v>
      </c>
      <c r="M106" s="18">
        <v>420.83000000000004</v>
      </c>
    </row>
    <row r="107" spans="1:13" x14ac:dyDescent="0.2">
      <c r="A107" s="7" t="s">
        <v>91</v>
      </c>
      <c r="B107" s="17">
        <v>42</v>
      </c>
      <c r="C107" s="17">
        <v>11</v>
      </c>
      <c r="D107" s="17">
        <v>86</v>
      </c>
      <c r="E107" s="49">
        <v>139</v>
      </c>
      <c r="F107" s="17">
        <v>101</v>
      </c>
      <c r="G107" s="17">
        <v>133</v>
      </c>
      <c r="H107" s="17">
        <v>395</v>
      </c>
      <c r="I107" s="49">
        <v>629</v>
      </c>
      <c r="J107" s="17">
        <v>71.55</v>
      </c>
      <c r="K107" s="17">
        <v>123.23</v>
      </c>
      <c r="L107" s="17">
        <v>274.94</v>
      </c>
      <c r="M107" s="18">
        <v>469.72</v>
      </c>
    </row>
    <row r="108" spans="1:13" x14ac:dyDescent="0.2">
      <c r="A108" s="6" t="str">
        <f>VLOOKUP("&lt;Zeilentitel_12&gt;",Uebersetzungen!$B$3:$E$103,Uebersetzungen!$B$2+1,FALSE)</f>
        <v>Region Viamala</v>
      </c>
      <c r="B108" s="9"/>
      <c r="C108" s="9"/>
      <c r="D108" s="9"/>
      <c r="E108" s="54"/>
      <c r="F108" s="9"/>
      <c r="G108" s="9"/>
      <c r="H108" s="9"/>
      <c r="I108" s="54"/>
      <c r="J108" s="9"/>
      <c r="K108" s="9"/>
      <c r="L108" s="9"/>
      <c r="M108" s="12"/>
    </row>
    <row r="109" spans="1:13" x14ac:dyDescent="0.2">
      <c r="A109" s="7" t="s">
        <v>13</v>
      </c>
      <c r="B109" s="17">
        <v>4</v>
      </c>
      <c r="C109" s="17">
        <v>0</v>
      </c>
      <c r="D109" s="17">
        <v>23</v>
      </c>
      <c r="E109" s="49">
        <v>27</v>
      </c>
      <c r="F109" s="17">
        <v>13</v>
      </c>
      <c r="G109" s="17">
        <v>0</v>
      </c>
      <c r="H109" s="17">
        <v>183</v>
      </c>
      <c r="I109" s="49">
        <v>196</v>
      </c>
      <c r="J109" s="17">
        <v>8.0399999999999991</v>
      </c>
      <c r="K109" s="17">
        <v>0</v>
      </c>
      <c r="L109" s="17">
        <v>123.94999999999999</v>
      </c>
      <c r="M109" s="18">
        <v>131.98999999999998</v>
      </c>
    </row>
    <row r="110" spans="1:13" x14ac:dyDescent="0.2">
      <c r="A110" s="7" t="s">
        <v>14</v>
      </c>
      <c r="B110" s="17">
        <v>4</v>
      </c>
      <c r="C110" s="17">
        <v>7</v>
      </c>
      <c r="D110" s="17">
        <v>17</v>
      </c>
      <c r="E110" s="49">
        <v>28</v>
      </c>
      <c r="F110" s="17">
        <v>13</v>
      </c>
      <c r="G110" s="17">
        <v>27</v>
      </c>
      <c r="H110" s="17">
        <v>478</v>
      </c>
      <c r="I110" s="49">
        <v>518</v>
      </c>
      <c r="J110" s="17">
        <v>7.87</v>
      </c>
      <c r="K110" s="17">
        <v>22.380000000000003</v>
      </c>
      <c r="L110" s="17">
        <v>296.02999999999997</v>
      </c>
      <c r="M110" s="18">
        <v>326.27999999999997</v>
      </c>
    </row>
    <row r="111" spans="1:13" x14ac:dyDescent="0.2">
      <c r="A111" s="7" t="s">
        <v>15</v>
      </c>
      <c r="B111" s="17">
        <v>11</v>
      </c>
      <c r="C111" s="17">
        <v>6</v>
      </c>
      <c r="D111" s="17">
        <v>46</v>
      </c>
      <c r="E111" s="49">
        <v>63</v>
      </c>
      <c r="F111" s="17">
        <v>31</v>
      </c>
      <c r="G111" s="17">
        <v>46</v>
      </c>
      <c r="H111" s="17">
        <v>315</v>
      </c>
      <c r="I111" s="49">
        <v>392</v>
      </c>
      <c r="J111" s="17">
        <v>17.45</v>
      </c>
      <c r="K111" s="17">
        <v>41.900000000000006</v>
      </c>
      <c r="L111" s="17">
        <v>218.13000000000002</v>
      </c>
      <c r="M111" s="18">
        <v>277.48</v>
      </c>
    </row>
    <row r="112" spans="1:13" x14ac:dyDescent="0.2">
      <c r="A112" s="7" t="s">
        <v>16</v>
      </c>
      <c r="B112" s="17">
        <v>5</v>
      </c>
      <c r="C112" s="17">
        <v>26</v>
      </c>
      <c r="D112" s="17">
        <v>46</v>
      </c>
      <c r="E112" s="49">
        <v>77</v>
      </c>
      <c r="F112" s="17">
        <v>11</v>
      </c>
      <c r="G112" s="17">
        <v>207</v>
      </c>
      <c r="H112" s="17">
        <v>121</v>
      </c>
      <c r="I112" s="49">
        <v>339</v>
      </c>
      <c r="J112" s="17">
        <v>7.55</v>
      </c>
      <c r="K112" s="17">
        <v>190.78000000000003</v>
      </c>
      <c r="L112" s="17">
        <v>73.05</v>
      </c>
      <c r="M112" s="18">
        <v>271.38000000000005</v>
      </c>
    </row>
    <row r="113" spans="1:13" x14ac:dyDescent="0.2">
      <c r="A113" s="7" t="s">
        <v>17</v>
      </c>
      <c r="B113" s="17">
        <v>41</v>
      </c>
      <c r="C113" s="17">
        <v>40</v>
      </c>
      <c r="D113" s="17">
        <v>109</v>
      </c>
      <c r="E113" s="49">
        <v>190</v>
      </c>
      <c r="F113" s="17">
        <v>122</v>
      </c>
      <c r="G113" s="17">
        <v>308</v>
      </c>
      <c r="H113" s="17">
        <v>1086</v>
      </c>
      <c r="I113" s="49">
        <v>1516</v>
      </c>
      <c r="J113" s="17">
        <v>84.34</v>
      </c>
      <c r="K113" s="17">
        <v>276.26</v>
      </c>
      <c r="L113" s="17">
        <v>737.86</v>
      </c>
      <c r="M113" s="18">
        <v>1098.46</v>
      </c>
    </row>
    <row r="114" spans="1:13" x14ac:dyDescent="0.2">
      <c r="A114" s="7" t="s">
        <v>18</v>
      </c>
      <c r="B114" s="17">
        <v>14</v>
      </c>
      <c r="C114" s="17">
        <v>4</v>
      </c>
      <c r="D114" s="17">
        <v>14</v>
      </c>
      <c r="E114" s="49">
        <v>32</v>
      </c>
      <c r="F114" s="17">
        <v>38</v>
      </c>
      <c r="G114" s="17">
        <v>5</v>
      </c>
      <c r="H114" s="17">
        <v>38</v>
      </c>
      <c r="I114" s="49">
        <v>81</v>
      </c>
      <c r="J114" s="17">
        <v>21.9</v>
      </c>
      <c r="K114" s="17">
        <v>3.5999999999999996</v>
      </c>
      <c r="L114" s="17">
        <v>17.399999999999999</v>
      </c>
      <c r="M114" s="18">
        <v>42.9</v>
      </c>
    </row>
    <row r="115" spans="1:13" x14ac:dyDescent="0.2">
      <c r="A115" s="7" t="s">
        <v>19</v>
      </c>
      <c r="B115" s="17">
        <v>8</v>
      </c>
      <c r="C115" s="17" t="s">
        <v>206</v>
      </c>
      <c r="D115" s="17">
        <v>31</v>
      </c>
      <c r="E115" s="49">
        <v>41</v>
      </c>
      <c r="F115" s="17">
        <v>27</v>
      </c>
      <c r="G115" s="17" t="s">
        <v>206</v>
      </c>
      <c r="H115" s="17">
        <v>80</v>
      </c>
      <c r="I115" s="49">
        <v>121</v>
      </c>
      <c r="J115" s="17">
        <v>21.01</v>
      </c>
      <c r="K115" s="17" t="s">
        <v>206</v>
      </c>
      <c r="L115" s="17">
        <v>42.769999999999996</v>
      </c>
      <c r="M115" s="18">
        <v>74.92</v>
      </c>
    </row>
    <row r="116" spans="1:13" x14ac:dyDescent="0.2">
      <c r="A116" s="7" t="s">
        <v>20</v>
      </c>
      <c r="B116" s="17">
        <v>11</v>
      </c>
      <c r="C116" s="17">
        <v>41</v>
      </c>
      <c r="D116" s="17">
        <v>283</v>
      </c>
      <c r="E116" s="49">
        <v>335</v>
      </c>
      <c r="F116" s="17">
        <v>30</v>
      </c>
      <c r="G116" s="17">
        <v>461</v>
      </c>
      <c r="H116" s="17">
        <v>1872</v>
      </c>
      <c r="I116" s="49">
        <v>2363</v>
      </c>
      <c r="J116" s="17">
        <v>24.53</v>
      </c>
      <c r="K116" s="17">
        <v>413.15999999999997</v>
      </c>
      <c r="L116" s="17">
        <v>1322.85</v>
      </c>
      <c r="M116" s="18">
        <v>1760.54</v>
      </c>
    </row>
    <row r="117" spans="1:13" x14ac:dyDescent="0.2">
      <c r="A117" s="7" t="s">
        <v>21</v>
      </c>
      <c r="B117" s="17">
        <v>15</v>
      </c>
      <c r="C117" s="17">
        <v>0</v>
      </c>
      <c r="D117" s="17">
        <v>11</v>
      </c>
      <c r="E117" s="49">
        <v>26</v>
      </c>
      <c r="F117" s="17">
        <v>38</v>
      </c>
      <c r="G117" s="17">
        <v>0</v>
      </c>
      <c r="H117" s="17">
        <v>56</v>
      </c>
      <c r="I117" s="49">
        <v>94</v>
      </c>
      <c r="J117" s="17">
        <v>20.57</v>
      </c>
      <c r="K117" s="17">
        <v>0</v>
      </c>
      <c r="L117" s="17">
        <v>29.519999999999996</v>
      </c>
      <c r="M117" s="18">
        <v>50.089999999999996</v>
      </c>
    </row>
    <row r="118" spans="1:13" x14ac:dyDescent="0.2">
      <c r="A118" s="7" t="s">
        <v>22</v>
      </c>
      <c r="B118" s="17">
        <v>9</v>
      </c>
      <c r="C118" s="17">
        <v>0</v>
      </c>
      <c r="D118" s="17">
        <v>13</v>
      </c>
      <c r="E118" s="49">
        <v>22</v>
      </c>
      <c r="F118" s="17">
        <v>25</v>
      </c>
      <c r="G118" s="17">
        <v>0</v>
      </c>
      <c r="H118" s="17">
        <v>25</v>
      </c>
      <c r="I118" s="49">
        <v>50</v>
      </c>
      <c r="J118" s="17">
        <v>15.56</v>
      </c>
      <c r="K118" s="17">
        <v>0</v>
      </c>
      <c r="L118" s="17">
        <v>13.92</v>
      </c>
      <c r="M118" s="18">
        <v>29.48</v>
      </c>
    </row>
    <row r="119" spans="1:13" x14ac:dyDescent="0.2">
      <c r="A119" s="7" t="s">
        <v>24</v>
      </c>
      <c r="B119" s="17">
        <v>48</v>
      </c>
      <c r="C119" s="17">
        <v>30</v>
      </c>
      <c r="D119" s="17">
        <v>110</v>
      </c>
      <c r="E119" s="49">
        <v>188</v>
      </c>
      <c r="F119" s="17">
        <v>149</v>
      </c>
      <c r="G119" s="17">
        <v>71</v>
      </c>
      <c r="H119" s="17">
        <v>284</v>
      </c>
      <c r="I119" s="49">
        <v>504</v>
      </c>
      <c r="J119" s="17">
        <v>96.06</v>
      </c>
      <c r="K119" s="17">
        <v>51.23</v>
      </c>
      <c r="L119" s="17">
        <v>185.72999999999996</v>
      </c>
      <c r="M119" s="18">
        <v>333.02</v>
      </c>
    </row>
    <row r="120" spans="1:13" x14ac:dyDescent="0.2">
      <c r="A120" s="7" t="s">
        <v>25</v>
      </c>
      <c r="B120" s="17">
        <v>13</v>
      </c>
      <c r="C120" s="17" t="s">
        <v>206</v>
      </c>
      <c r="D120" s="17">
        <v>22</v>
      </c>
      <c r="E120" s="49">
        <v>37</v>
      </c>
      <c r="F120" s="17">
        <v>43</v>
      </c>
      <c r="G120" s="17" t="s">
        <v>206</v>
      </c>
      <c r="H120" s="17">
        <v>72</v>
      </c>
      <c r="I120" s="49">
        <v>128</v>
      </c>
      <c r="J120" s="17">
        <v>26.44</v>
      </c>
      <c r="K120" s="17" t="s">
        <v>206</v>
      </c>
      <c r="L120" s="17">
        <v>48.110000000000014</v>
      </c>
      <c r="M120" s="18">
        <v>86.330000000000013</v>
      </c>
    </row>
    <row r="121" spans="1:13" x14ac:dyDescent="0.2">
      <c r="A121" s="7" t="s">
        <v>26</v>
      </c>
      <c r="B121" s="17">
        <v>8</v>
      </c>
      <c r="C121" s="17">
        <v>5</v>
      </c>
      <c r="D121" s="17">
        <v>9</v>
      </c>
      <c r="E121" s="49">
        <v>22</v>
      </c>
      <c r="F121" s="17">
        <v>26</v>
      </c>
      <c r="G121" s="17">
        <v>29</v>
      </c>
      <c r="H121" s="17">
        <v>26</v>
      </c>
      <c r="I121" s="49">
        <v>81</v>
      </c>
      <c r="J121" s="17">
        <v>16.02</v>
      </c>
      <c r="K121" s="17">
        <v>26.859999999999996</v>
      </c>
      <c r="L121" s="17">
        <v>17.850000000000001</v>
      </c>
      <c r="M121" s="18">
        <v>60.73</v>
      </c>
    </row>
    <row r="122" spans="1:13" x14ac:dyDescent="0.2">
      <c r="A122" s="7" t="s">
        <v>27</v>
      </c>
      <c r="B122" s="17">
        <v>13</v>
      </c>
      <c r="C122" s="17">
        <v>18</v>
      </c>
      <c r="D122" s="17">
        <v>54</v>
      </c>
      <c r="E122" s="49">
        <v>85</v>
      </c>
      <c r="F122" s="17">
        <v>40</v>
      </c>
      <c r="G122" s="17">
        <v>87</v>
      </c>
      <c r="H122" s="17">
        <v>348</v>
      </c>
      <c r="I122" s="49">
        <v>475</v>
      </c>
      <c r="J122" s="17">
        <v>25.34</v>
      </c>
      <c r="K122" s="17">
        <v>72.959999999999994</v>
      </c>
      <c r="L122" s="17">
        <v>229.7</v>
      </c>
      <c r="M122" s="18">
        <v>328</v>
      </c>
    </row>
    <row r="123" spans="1:13" x14ac:dyDescent="0.2">
      <c r="A123" s="7" t="s">
        <v>28</v>
      </c>
      <c r="B123" s="17" t="s">
        <v>206</v>
      </c>
      <c r="C123" s="17">
        <v>0</v>
      </c>
      <c r="D123" s="17" t="s">
        <v>206</v>
      </c>
      <c r="E123" s="49">
        <v>6</v>
      </c>
      <c r="F123" s="17">
        <v>6</v>
      </c>
      <c r="G123" s="17">
        <v>0</v>
      </c>
      <c r="H123" s="17" t="s">
        <v>206</v>
      </c>
      <c r="I123" s="49">
        <v>17</v>
      </c>
      <c r="J123" s="17">
        <v>4</v>
      </c>
      <c r="K123" s="17">
        <v>0</v>
      </c>
      <c r="L123" s="17" t="s">
        <v>206</v>
      </c>
      <c r="M123" s="18">
        <v>10.039999999999999</v>
      </c>
    </row>
    <row r="124" spans="1:13" x14ac:dyDescent="0.2">
      <c r="A124" s="7" t="s">
        <v>29</v>
      </c>
      <c r="B124" s="17">
        <v>8</v>
      </c>
      <c r="C124" s="17">
        <v>10</v>
      </c>
      <c r="D124" s="17">
        <v>26</v>
      </c>
      <c r="E124" s="49">
        <v>44</v>
      </c>
      <c r="F124" s="17">
        <v>26</v>
      </c>
      <c r="G124" s="17">
        <v>105</v>
      </c>
      <c r="H124" s="17">
        <v>58</v>
      </c>
      <c r="I124" s="49">
        <v>189</v>
      </c>
      <c r="J124" s="17">
        <v>16.77</v>
      </c>
      <c r="K124" s="17">
        <v>94.77</v>
      </c>
      <c r="L124" s="17">
        <v>33.1</v>
      </c>
      <c r="M124" s="18">
        <v>144.63999999999999</v>
      </c>
    </row>
    <row r="125" spans="1:13" x14ac:dyDescent="0.2">
      <c r="A125" s="7" t="s">
        <v>30</v>
      </c>
      <c r="B125" s="17" t="s">
        <v>206</v>
      </c>
      <c r="C125" s="17" t="s">
        <v>206</v>
      </c>
      <c r="D125" s="17">
        <v>4</v>
      </c>
      <c r="E125" s="49">
        <v>9</v>
      </c>
      <c r="F125" s="17" t="s">
        <v>206</v>
      </c>
      <c r="G125" s="17" t="s">
        <v>206</v>
      </c>
      <c r="H125" s="17">
        <v>14</v>
      </c>
      <c r="I125" s="49">
        <v>37</v>
      </c>
      <c r="J125" s="17" t="s">
        <v>206</v>
      </c>
      <c r="K125" s="17" t="s">
        <v>206</v>
      </c>
      <c r="L125" s="17">
        <v>11.559999999999999</v>
      </c>
      <c r="M125" s="18">
        <v>30.529999999999998</v>
      </c>
    </row>
    <row r="126" spans="1:13" x14ac:dyDescent="0.2">
      <c r="A126" s="7" t="s">
        <v>93</v>
      </c>
      <c r="B126" s="17">
        <v>38</v>
      </c>
      <c r="C126" s="17">
        <v>12</v>
      </c>
      <c r="D126" s="17">
        <v>41</v>
      </c>
      <c r="E126" s="49">
        <v>91</v>
      </c>
      <c r="F126" s="17">
        <v>89</v>
      </c>
      <c r="G126" s="17">
        <v>46</v>
      </c>
      <c r="H126" s="17">
        <v>202</v>
      </c>
      <c r="I126" s="49">
        <v>337</v>
      </c>
      <c r="J126" s="17">
        <v>59.13</v>
      </c>
      <c r="K126" s="17">
        <v>34.24</v>
      </c>
      <c r="L126" s="17">
        <v>145.27000000000004</v>
      </c>
      <c r="M126" s="18">
        <v>238.64000000000004</v>
      </c>
    </row>
    <row r="127" spans="1:13" x14ac:dyDescent="0.2">
      <c r="A127" s="7" t="s">
        <v>102</v>
      </c>
      <c r="B127" s="17">
        <v>36</v>
      </c>
      <c r="C127" s="17">
        <v>4</v>
      </c>
      <c r="D127" s="17">
        <v>32</v>
      </c>
      <c r="E127" s="49">
        <v>72</v>
      </c>
      <c r="F127" s="17">
        <v>113</v>
      </c>
      <c r="G127" s="17">
        <v>5</v>
      </c>
      <c r="H127" s="17">
        <v>128</v>
      </c>
      <c r="I127" s="49">
        <v>246</v>
      </c>
      <c r="J127" s="17">
        <v>65.52</v>
      </c>
      <c r="K127" s="17">
        <v>2</v>
      </c>
      <c r="L127" s="17">
        <v>91.11</v>
      </c>
      <c r="M127" s="18">
        <v>159.04</v>
      </c>
    </row>
    <row r="128" spans="1:13" ht="13.5" thickBot="1" x14ac:dyDescent="0.25">
      <c r="A128" s="16"/>
      <c r="B128" s="60"/>
      <c r="C128" s="55"/>
      <c r="D128" s="55"/>
      <c r="E128" s="56"/>
      <c r="F128" s="55"/>
      <c r="G128" s="55"/>
      <c r="H128" s="55"/>
      <c r="I128" s="56"/>
      <c r="J128" s="55"/>
      <c r="K128" s="55"/>
      <c r="L128" s="55"/>
      <c r="M128" s="69"/>
    </row>
    <row r="130" spans="1:1" x14ac:dyDescent="0.2">
      <c r="A130" s="10" t="str">
        <f>VLOOKUP("&lt;Legende_1&gt;",Uebersetzungen!$B$3:$E$352,Uebersetzungen!$B$2+1,FALSE)</f>
        <v>* aus Datenschutzgründen nicht einzeln ausgewiesen</v>
      </c>
    </row>
    <row r="132" spans="1:1" x14ac:dyDescent="0.2">
      <c r="A132" s="5" t="str">
        <f>VLOOKUP("&lt;Quelle_1&gt;",Uebersetzungen!$B$3:$E$56,Uebersetzungen!$B$2+1,FALSE)</f>
        <v>Quelle: BFS (STATENT)</v>
      </c>
    </row>
    <row r="133" spans="1:1" x14ac:dyDescent="0.2">
      <c r="A133" s="10" t="str">
        <f>VLOOKUP("&lt;Aktualisierung&gt;",Uebersetzungen!$B$3:$E$56,Uebersetzungen!$B$2+1,FALSE)</f>
        <v>Letztmals aktualisiert am: 21.08.2024</v>
      </c>
    </row>
  </sheetData>
  <sheetProtection sheet="1" objects="1" scenarios="1"/>
  <mergeCells count="5">
    <mergeCell ref="A7:E7"/>
    <mergeCell ref="A9:J9"/>
    <mergeCell ref="B12:E12"/>
    <mergeCell ref="F12:I12"/>
    <mergeCell ref="J12:M12"/>
  </mergeCells>
  <pageMargins left="0.7" right="0.7" top="0.78740157499999996" bottom="0.78740157499999996" header="0.3" footer="0.3"/>
  <pageSetup paperSize="9" scale="35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Option Button 1">
              <controlPr defaultSize="0" autoFill="0" autoLine="0" autoPict="0">
                <anchor moveWithCells="1">
                  <from>
                    <xdr:col>4</xdr:col>
                    <xdr:colOff>990600</xdr:colOff>
                    <xdr:row>1</xdr:row>
                    <xdr:rowOff>114300</xdr:rowOff>
                  </from>
                  <to>
                    <xdr:col>5</xdr:col>
                    <xdr:colOff>904875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Option Button 2">
              <controlPr defaultSize="0" autoFill="0" autoLine="0" autoPict="0">
                <anchor moveWithCells="1">
                  <from>
                    <xdr:col>4</xdr:col>
                    <xdr:colOff>990600</xdr:colOff>
                    <xdr:row>2</xdr:row>
                    <xdr:rowOff>104775</xdr:rowOff>
                  </from>
                  <to>
                    <xdr:col>6</xdr:col>
                    <xdr:colOff>142875</xdr:colOff>
                    <xdr:row>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Option Button 3">
              <controlPr defaultSize="0" autoFill="0" autoLine="0" autoPict="0">
                <anchor moveWithCells="1">
                  <from>
                    <xdr:col>4</xdr:col>
                    <xdr:colOff>990600</xdr:colOff>
                    <xdr:row>3</xdr:row>
                    <xdr:rowOff>66675</xdr:rowOff>
                  </from>
                  <to>
                    <xdr:col>5</xdr:col>
                    <xdr:colOff>904875</xdr:colOff>
                    <xdr:row>4</xdr:row>
                    <xdr:rowOff>95250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133"/>
  <sheetViews>
    <sheetView zoomScaleNormal="100" workbookViewId="0"/>
  </sheetViews>
  <sheetFormatPr baseColWidth="10" defaultRowHeight="12.75" x14ac:dyDescent="0.2"/>
  <cols>
    <col min="1" max="1" width="35.7109375" style="10" customWidth="1"/>
    <col min="2" max="11" width="16.7109375" style="10" customWidth="1"/>
    <col min="12" max="12" width="16.7109375" style="22" customWidth="1"/>
    <col min="13" max="13" width="16.7109375" style="10" customWidth="1"/>
    <col min="14" max="16384" width="11.42578125" style="10"/>
  </cols>
  <sheetData>
    <row r="1" spans="1:13" s="1" customFormat="1" x14ac:dyDescent="0.2">
      <c r="L1" s="2"/>
    </row>
    <row r="2" spans="1:13" s="1" customFormat="1" ht="15.75" x14ac:dyDescent="0.25">
      <c r="B2" s="13"/>
      <c r="C2" s="13"/>
      <c r="D2" s="14"/>
      <c r="E2" s="14"/>
      <c r="F2" s="14"/>
      <c r="G2" s="14"/>
      <c r="H2" s="14"/>
      <c r="I2" s="14"/>
      <c r="J2" s="14"/>
      <c r="K2" s="14"/>
      <c r="L2" s="20"/>
    </row>
    <row r="3" spans="1:13" s="1" customFormat="1" ht="15.75" x14ac:dyDescent="0.25">
      <c r="B3" s="13"/>
      <c r="C3" s="13"/>
      <c r="D3" s="14"/>
      <c r="E3" s="14"/>
      <c r="F3" s="14"/>
      <c r="G3" s="14"/>
      <c r="H3" s="14"/>
      <c r="I3" s="14"/>
      <c r="J3" s="14"/>
      <c r="K3" s="14"/>
      <c r="L3" s="20"/>
    </row>
    <row r="4" spans="1:13" s="1" customFormat="1" ht="15.75" x14ac:dyDescent="0.25">
      <c r="B4" s="13"/>
      <c r="C4" s="13"/>
      <c r="D4" s="14"/>
      <c r="E4" s="14"/>
      <c r="F4" s="14"/>
      <c r="G4" s="14"/>
      <c r="H4" s="14"/>
      <c r="I4" s="14"/>
      <c r="J4" s="14"/>
      <c r="K4" s="14"/>
      <c r="L4" s="20"/>
    </row>
    <row r="5" spans="1:13" s="2" customFormat="1" x14ac:dyDescent="0.2"/>
    <row r="6" spans="1:13" s="1" customFormat="1" ht="6" customHeight="1" x14ac:dyDescent="0.2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</row>
    <row r="7" spans="1:13" s="2" customFormat="1" ht="15.75" customHeight="1" x14ac:dyDescent="0.2">
      <c r="A7" s="73" t="str">
        <f>VLOOKUP("&lt;Fachbereich&gt;",Uebersetzungen!$B$3:$E$103,Uebersetzungen!$B$2+1,FALSE)</f>
        <v>Daten &amp; Statistik</v>
      </c>
      <c r="B7" s="73"/>
      <c r="C7" s="73"/>
      <c r="D7" s="73"/>
      <c r="E7" s="73"/>
      <c r="F7" s="3"/>
      <c r="G7" s="3"/>
      <c r="H7" s="3"/>
      <c r="I7" s="3"/>
      <c r="J7" s="3"/>
      <c r="K7" s="3"/>
      <c r="L7" s="3"/>
    </row>
    <row r="8" spans="1:13" s="2" customFormat="1" ht="15.75" customHeight="1" x14ac:dyDescent="0.2">
      <c r="B8" s="43"/>
      <c r="C8" s="43"/>
      <c r="D8" s="43"/>
      <c r="E8" s="43"/>
      <c r="F8" s="3"/>
      <c r="G8" s="3"/>
      <c r="H8" s="3"/>
      <c r="I8" s="3"/>
      <c r="J8" s="3"/>
      <c r="K8" s="3"/>
      <c r="L8" s="3"/>
    </row>
    <row r="9" spans="1:13" s="2" customFormat="1" ht="15.75" customHeight="1" x14ac:dyDescent="0.25">
      <c r="A9" s="74" t="str">
        <f>VLOOKUP("&lt;Titel&gt;",Uebersetzungen!$B$3:$E$35,Uebersetzungen!$B$2+1,FALSE)</f>
        <v>Wirtschaftsstruktur der Bündner Regionen und Gemeinden</v>
      </c>
      <c r="B9" s="75"/>
      <c r="C9" s="75"/>
      <c r="D9" s="75"/>
      <c r="E9" s="75"/>
      <c r="F9" s="75"/>
      <c r="G9" s="75"/>
      <c r="H9" s="75"/>
      <c r="I9" s="75"/>
      <c r="J9" s="75"/>
      <c r="K9" s="44"/>
    </row>
    <row r="10" spans="1:13" s="5" customFormat="1" x14ac:dyDescent="0.2">
      <c r="A10" s="37" t="str">
        <f>VLOOKUP("&lt;UTitel&gt;",Uebersetzungen!$B$3:$E$103,Uebersetzungen!$B$2+1,FALSE)</f>
        <v>(Gemeindestand 2024: 101 Gemeinden)</v>
      </c>
      <c r="B10" s="38"/>
      <c r="C10" s="38"/>
      <c r="D10" s="39"/>
      <c r="E10" s="39"/>
      <c r="F10" s="39"/>
      <c r="G10" s="40"/>
      <c r="H10" s="40"/>
      <c r="I10" s="40"/>
    </row>
    <row r="11" spans="1:13" s="4" customFormat="1" ht="13.5" thickBot="1" x14ac:dyDescent="0.25">
      <c r="L11" s="21"/>
    </row>
    <row r="12" spans="1:13" s="67" customFormat="1" ht="17.25" customHeight="1" x14ac:dyDescent="0.2">
      <c r="A12" s="66"/>
      <c r="B12" s="76" t="str">
        <f>VLOOKUP("&lt;SpaltenTitel_1&gt;",Uebersetzungen!$B$3:$E$33,Uebersetzungen!$B$2+1,FALSE)</f>
        <v>Arbeitsstätten</v>
      </c>
      <c r="C12" s="77"/>
      <c r="D12" s="77"/>
      <c r="E12" s="78"/>
      <c r="F12" s="76" t="str">
        <f>VLOOKUP("&lt;SpaltenTitel_2&gt;",Uebersetzungen!$B$3:$E$33,Uebersetzungen!$B$2+1,FALSE)</f>
        <v>Beschäftigte</v>
      </c>
      <c r="G12" s="77"/>
      <c r="H12" s="77"/>
      <c r="I12" s="78"/>
      <c r="J12" s="76" t="str">
        <f>VLOOKUP("&lt;SpaltenTitel_3&gt;",Uebersetzungen!$B$3:$E$33,Uebersetzungen!$B$2+1,FALSE)</f>
        <v>Vollzeitäquivalente (VZÄ)</v>
      </c>
      <c r="K12" s="77"/>
      <c r="L12" s="77"/>
      <c r="M12" s="79"/>
    </row>
    <row r="13" spans="1:13" s="42" customFormat="1" ht="17.25" customHeight="1" x14ac:dyDescent="0.2">
      <c r="A13" s="45"/>
      <c r="B13" s="58" t="str">
        <f>VLOOKUP("&lt;SpaltenTitel_1.1&gt;",Uebersetzungen!$B$3:$E$33,Uebersetzungen!$B$2+1,FALSE)</f>
        <v>Primärer Sektor</v>
      </c>
      <c r="C13" s="46" t="str">
        <f>VLOOKUP("&lt;SpaltenTitel_1.2&gt;",Uebersetzungen!$B$3:$E$33,Uebersetzungen!$B$2+1,FALSE)</f>
        <v>Sekundärer Sektor</v>
      </c>
      <c r="D13" s="46" t="str">
        <f>VLOOKUP("&lt;SpaltenTitel_1.3&gt;",Uebersetzungen!$B$3:$E$72,Uebersetzungen!$B$2+1,FALSE)</f>
        <v>Tertiärer Sektor</v>
      </c>
      <c r="E13" s="47" t="str">
        <f>VLOOKUP("&lt;SpaltenTitel_1.4&gt;",Uebersetzungen!$B$3:$E$72,Uebersetzungen!$B$2+1,FALSE)</f>
        <v>Total</v>
      </c>
      <c r="F13" s="58" t="str">
        <f>VLOOKUP("&lt;SpaltenTitel_1.1&gt;",Uebersetzungen!$B$3:$E$33,Uebersetzungen!$B$2+1,FALSE)</f>
        <v>Primärer Sektor</v>
      </c>
      <c r="G13" s="46" t="str">
        <f>VLOOKUP("&lt;SpaltenTitel_1.2&gt;",Uebersetzungen!$B$3:$E$33,Uebersetzungen!$B$2+1,FALSE)</f>
        <v>Sekundärer Sektor</v>
      </c>
      <c r="H13" s="46" t="str">
        <f>VLOOKUP("&lt;SpaltenTitel_1.3&gt;",Uebersetzungen!$B$3:$E$72,Uebersetzungen!$B$2+1,FALSE)</f>
        <v>Tertiärer Sektor</v>
      </c>
      <c r="I13" s="47" t="str">
        <f>VLOOKUP("&lt;SpaltenTitel_1.4&gt;",Uebersetzungen!$B$3:$E$72,Uebersetzungen!$B$2+1,FALSE)</f>
        <v>Total</v>
      </c>
      <c r="J13" s="58" t="str">
        <f>VLOOKUP("&lt;SpaltenTitel_1.1&gt;",Uebersetzungen!$B$3:$E$33,Uebersetzungen!$B$2+1,FALSE)</f>
        <v>Primärer Sektor</v>
      </c>
      <c r="K13" s="46" t="str">
        <f>VLOOKUP("&lt;SpaltenTitel_1.2&gt;",Uebersetzungen!$B$3:$E$33,Uebersetzungen!$B$2+1,FALSE)</f>
        <v>Sekundärer Sektor</v>
      </c>
      <c r="L13" s="46" t="str">
        <f>VLOOKUP("&lt;SpaltenTitel_1.3&gt;",Uebersetzungen!$B$3:$E$72,Uebersetzungen!$B$2+1,FALSE)</f>
        <v>Tertiärer Sektor</v>
      </c>
      <c r="M13" s="68" t="str">
        <f>VLOOKUP("&lt;SpaltenTitel_1.4&gt;",Uebersetzungen!$B$3:$E$72,Uebersetzungen!$B$2+1,FALSE)</f>
        <v>Total</v>
      </c>
    </row>
    <row r="14" spans="1:13" x14ac:dyDescent="0.2">
      <c r="A14" s="15"/>
      <c r="B14" s="59"/>
      <c r="C14" s="48"/>
      <c r="D14" s="48"/>
      <c r="E14" s="49"/>
      <c r="F14" s="17"/>
      <c r="G14" s="48"/>
      <c r="H14" s="48"/>
      <c r="I14" s="50"/>
      <c r="J14" s="17"/>
      <c r="K14" s="17"/>
      <c r="L14" s="48"/>
      <c r="M14" s="51"/>
    </row>
    <row r="15" spans="1:13" x14ac:dyDescent="0.2">
      <c r="A15" s="57" t="str">
        <f>VLOOKUP("&lt;Zeilentitel_1&gt;",Uebersetzungen!$B$3:$E$103,Uebersetzungen!$B$2+1,FALSE)</f>
        <v>GRAUBÜNDEN</v>
      </c>
      <c r="B15" s="53">
        <v>2386</v>
      </c>
      <c r="C15" s="8">
        <v>2996</v>
      </c>
      <c r="D15" s="8">
        <v>15378</v>
      </c>
      <c r="E15" s="52">
        <v>20760</v>
      </c>
      <c r="F15" s="8">
        <v>7001</v>
      </c>
      <c r="G15" s="8">
        <v>27439</v>
      </c>
      <c r="H15" s="8">
        <v>96846</v>
      </c>
      <c r="I15" s="52">
        <v>131286</v>
      </c>
      <c r="J15" s="8"/>
      <c r="K15" s="8"/>
      <c r="L15" s="8"/>
      <c r="M15" s="11"/>
    </row>
    <row r="16" spans="1:13" x14ac:dyDescent="0.2">
      <c r="A16" s="6" t="str">
        <f>VLOOKUP("&lt;Zeilentitel_2&gt;",Uebersetzungen!$B$3:$E$103,Uebersetzungen!$B$2+1,FALSE)</f>
        <v>Region Albula</v>
      </c>
      <c r="B16" s="9"/>
      <c r="C16" s="9"/>
      <c r="D16" s="9"/>
      <c r="E16" s="54"/>
      <c r="F16" s="9"/>
      <c r="G16" s="9"/>
      <c r="H16" s="9"/>
      <c r="I16" s="54"/>
      <c r="J16" s="9"/>
      <c r="K16" s="9"/>
      <c r="L16" s="9"/>
      <c r="M16" s="12"/>
    </row>
    <row r="17" spans="1:13" x14ac:dyDescent="0.2">
      <c r="A17" s="7" t="s">
        <v>1</v>
      </c>
      <c r="B17" s="17">
        <v>35</v>
      </c>
      <c r="C17" s="17">
        <v>47</v>
      </c>
      <c r="D17" s="17">
        <v>286</v>
      </c>
      <c r="E17" s="49">
        <v>368</v>
      </c>
      <c r="F17" s="17">
        <v>85</v>
      </c>
      <c r="G17" s="17">
        <v>333</v>
      </c>
      <c r="H17" s="17">
        <v>2371</v>
      </c>
      <c r="I17" s="49">
        <v>2789</v>
      </c>
      <c r="J17" s="17"/>
      <c r="K17" s="17"/>
      <c r="L17" s="17"/>
      <c r="M17" s="18"/>
    </row>
    <row r="18" spans="1:13" x14ac:dyDescent="0.2">
      <c r="A18" s="7" t="s">
        <v>2</v>
      </c>
      <c r="B18" s="17">
        <v>7</v>
      </c>
      <c r="C18" s="17">
        <v>6</v>
      </c>
      <c r="D18" s="17">
        <v>46</v>
      </c>
      <c r="E18" s="49">
        <v>59</v>
      </c>
      <c r="F18" s="17">
        <v>21</v>
      </c>
      <c r="G18" s="17">
        <v>14</v>
      </c>
      <c r="H18" s="17">
        <v>155</v>
      </c>
      <c r="I18" s="49">
        <v>190</v>
      </c>
      <c r="J18" s="17"/>
      <c r="K18" s="17"/>
      <c r="L18" s="17"/>
      <c r="M18" s="18"/>
    </row>
    <row r="19" spans="1:13" x14ac:dyDescent="0.2">
      <c r="A19" s="7" t="s">
        <v>95</v>
      </c>
      <c r="B19" s="17" t="s">
        <v>206</v>
      </c>
      <c r="C19" s="17" t="s">
        <v>206</v>
      </c>
      <c r="D19" s="17">
        <v>9</v>
      </c>
      <c r="E19" s="49">
        <v>13</v>
      </c>
      <c r="F19" s="17" t="s">
        <v>206</v>
      </c>
      <c r="G19" s="17" t="s">
        <v>206</v>
      </c>
      <c r="H19" s="17">
        <v>14</v>
      </c>
      <c r="I19" s="49">
        <v>58</v>
      </c>
      <c r="J19" s="17"/>
      <c r="K19" s="17"/>
      <c r="L19" s="17"/>
      <c r="M19" s="18"/>
    </row>
    <row r="20" spans="1:13" x14ac:dyDescent="0.2">
      <c r="A20" s="7" t="s">
        <v>3</v>
      </c>
      <c r="B20" s="17">
        <v>41</v>
      </c>
      <c r="C20" s="17">
        <v>27</v>
      </c>
      <c r="D20" s="17">
        <v>105</v>
      </c>
      <c r="E20" s="49">
        <v>173</v>
      </c>
      <c r="F20" s="17">
        <v>100</v>
      </c>
      <c r="G20" s="17">
        <v>93</v>
      </c>
      <c r="H20" s="17">
        <v>558</v>
      </c>
      <c r="I20" s="49">
        <v>751</v>
      </c>
      <c r="J20" s="17"/>
      <c r="K20" s="17"/>
      <c r="L20" s="17"/>
      <c r="M20" s="18"/>
    </row>
    <row r="21" spans="1:13" x14ac:dyDescent="0.2">
      <c r="A21" s="7" t="s">
        <v>89</v>
      </c>
      <c r="B21" s="17">
        <v>62</v>
      </c>
      <c r="C21" s="17">
        <v>56</v>
      </c>
      <c r="D21" s="17">
        <v>180</v>
      </c>
      <c r="E21" s="49">
        <v>298</v>
      </c>
      <c r="F21" s="17">
        <v>183</v>
      </c>
      <c r="G21" s="17">
        <v>359</v>
      </c>
      <c r="H21" s="17">
        <v>898</v>
      </c>
      <c r="I21" s="49">
        <v>1440</v>
      </c>
      <c r="J21" s="17"/>
      <c r="K21" s="17"/>
      <c r="L21" s="17"/>
      <c r="M21" s="18"/>
    </row>
    <row r="22" spans="1:13" x14ac:dyDescent="0.2">
      <c r="A22" s="7" t="s">
        <v>92</v>
      </c>
      <c r="B22" s="17">
        <v>21</v>
      </c>
      <c r="C22" s="17">
        <v>23</v>
      </c>
      <c r="D22" s="17">
        <v>72</v>
      </c>
      <c r="E22" s="49">
        <v>116</v>
      </c>
      <c r="F22" s="17">
        <v>132</v>
      </c>
      <c r="G22" s="17">
        <v>84</v>
      </c>
      <c r="H22" s="17">
        <v>358</v>
      </c>
      <c r="I22" s="49">
        <v>574</v>
      </c>
      <c r="J22" s="17"/>
      <c r="K22" s="17"/>
      <c r="L22" s="17"/>
      <c r="M22" s="18"/>
    </row>
    <row r="23" spans="1:13" x14ac:dyDescent="0.2">
      <c r="A23" s="6" t="str">
        <f>VLOOKUP("&lt;Zeilentitel_3&gt;",Uebersetzungen!$B$3:$E$103,Uebersetzungen!$B$2+1,FALSE)</f>
        <v>Region Bernina</v>
      </c>
      <c r="B23" s="9"/>
      <c r="C23" s="9"/>
      <c r="D23" s="9"/>
      <c r="E23" s="54"/>
      <c r="F23" s="9"/>
      <c r="G23" s="9"/>
      <c r="H23" s="9"/>
      <c r="I23" s="54"/>
      <c r="J23" s="9"/>
      <c r="K23" s="9"/>
      <c r="L23" s="9"/>
      <c r="M23" s="12"/>
    </row>
    <row r="24" spans="1:13" x14ac:dyDescent="0.2">
      <c r="A24" s="7" t="s">
        <v>4</v>
      </c>
      <c r="B24" s="17">
        <v>25</v>
      </c>
      <c r="C24" s="17">
        <v>34</v>
      </c>
      <c r="D24" s="17">
        <v>75</v>
      </c>
      <c r="E24" s="49">
        <v>134</v>
      </c>
      <c r="F24" s="17">
        <v>177</v>
      </c>
      <c r="G24" s="17">
        <v>410</v>
      </c>
      <c r="H24" s="17">
        <v>297</v>
      </c>
      <c r="I24" s="49">
        <v>884</v>
      </c>
      <c r="J24" s="17"/>
      <c r="K24" s="17"/>
      <c r="L24" s="17"/>
      <c r="M24" s="18"/>
    </row>
    <row r="25" spans="1:13" x14ac:dyDescent="0.2">
      <c r="A25" s="7" t="s">
        <v>5</v>
      </c>
      <c r="B25" s="17">
        <v>67</v>
      </c>
      <c r="C25" s="17">
        <v>96</v>
      </c>
      <c r="D25" s="17">
        <v>269</v>
      </c>
      <c r="E25" s="49">
        <v>432</v>
      </c>
      <c r="F25" s="17">
        <v>201</v>
      </c>
      <c r="G25" s="17">
        <v>624</v>
      </c>
      <c r="H25" s="17">
        <v>1360</v>
      </c>
      <c r="I25" s="49">
        <v>2185</v>
      </c>
      <c r="J25" s="17"/>
      <c r="K25" s="17"/>
      <c r="L25" s="17"/>
      <c r="M25" s="18"/>
    </row>
    <row r="26" spans="1:13" x14ac:dyDescent="0.2">
      <c r="A26" s="6" t="str">
        <f>VLOOKUP("&lt;Zeilentitel_4&gt;",Uebersetzungen!$B$3:$E$103,Uebersetzungen!$B$2+1,FALSE)</f>
        <v>Region Engiadina Bassa/Val Müstair</v>
      </c>
      <c r="B26" s="9"/>
      <c r="C26" s="9"/>
      <c r="D26" s="9"/>
      <c r="E26" s="54"/>
      <c r="F26" s="9"/>
      <c r="G26" s="9"/>
      <c r="H26" s="9"/>
      <c r="I26" s="54"/>
      <c r="J26" s="9"/>
      <c r="K26" s="9"/>
      <c r="L26" s="9"/>
      <c r="M26" s="12"/>
    </row>
    <row r="27" spans="1:13" x14ac:dyDescent="0.2">
      <c r="A27" s="7" t="s">
        <v>38</v>
      </c>
      <c r="B27" s="17">
        <v>29</v>
      </c>
      <c r="C27" s="17">
        <v>32</v>
      </c>
      <c r="D27" s="17">
        <v>124</v>
      </c>
      <c r="E27" s="49">
        <v>185</v>
      </c>
      <c r="F27" s="17">
        <v>92</v>
      </c>
      <c r="G27" s="17">
        <v>242</v>
      </c>
      <c r="H27" s="17">
        <v>647</v>
      </c>
      <c r="I27" s="49">
        <v>981</v>
      </c>
      <c r="J27" s="17"/>
      <c r="K27" s="17"/>
      <c r="L27" s="17"/>
      <c r="M27" s="18"/>
    </row>
    <row r="28" spans="1:13" x14ac:dyDescent="0.2">
      <c r="A28" s="7" t="s">
        <v>39</v>
      </c>
      <c r="B28" s="17">
        <v>18</v>
      </c>
      <c r="C28" s="17">
        <v>14</v>
      </c>
      <c r="D28" s="17">
        <v>120</v>
      </c>
      <c r="E28" s="49">
        <v>152</v>
      </c>
      <c r="F28" s="17">
        <v>40</v>
      </c>
      <c r="G28" s="17">
        <v>51</v>
      </c>
      <c r="H28" s="17">
        <v>961</v>
      </c>
      <c r="I28" s="49">
        <v>1052</v>
      </c>
      <c r="J28" s="17"/>
      <c r="K28" s="17"/>
      <c r="L28" s="17"/>
      <c r="M28" s="18"/>
    </row>
    <row r="29" spans="1:13" x14ac:dyDescent="0.2">
      <c r="A29" s="7" t="s">
        <v>40</v>
      </c>
      <c r="B29" s="17">
        <v>79</v>
      </c>
      <c r="C29" s="17">
        <v>77</v>
      </c>
      <c r="D29" s="17">
        <v>479</v>
      </c>
      <c r="E29" s="49">
        <v>635</v>
      </c>
      <c r="F29" s="17">
        <v>229</v>
      </c>
      <c r="G29" s="17">
        <v>531</v>
      </c>
      <c r="H29" s="17">
        <v>2600</v>
      </c>
      <c r="I29" s="49">
        <v>3360</v>
      </c>
      <c r="J29" s="17"/>
      <c r="K29" s="17"/>
      <c r="L29" s="17"/>
      <c r="M29" s="18"/>
    </row>
    <row r="30" spans="1:13" x14ac:dyDescent="0.2">
      <c r="A30" s="7" t="s">
        <v>41</v>
      </c>
      <c r="B30" s="17">
        <v>35</v>
      </c>
      <c r="C30" s="17">
        <v>25</v>
      </c>
      <c r="D30" s="17">
        <v>51</v>
      </c>
      <c r="E30" s="49">
        <v>111</v>
      </c>
      <c r="F30" s="17">
        <v>107</v>
      </c>
      <c r="G30" s="17">
        <v>141</v>
      </c>
      <c r="H30" s="17">
        <v>156</v>
      </c>
      <c r="I30" s="49">
        <v>404</v>
      </c>
      <c r="J30" s="17"/>
      <c r="K30" s="17"/>
      <c r="L30" s="17"/>
      <c r="M30" s="18"/>
    </row>
    <row r="31" spans="1:13" x14ac:dyDescent="0.2">
      <c r="A31" s="7" t="s">
        <v>60</v>
      </c>
      <c r="B31" s="17">
        <v>52</v>
      </c>
      <c r="C31" s="17">
        <v>39</v>
      </c>
      <c r="D31" s="17">
        <v>147</v>
      </c>
      <c r="E31" s="49">
        <v>238</v>
      </c>
      <c r="F31" s="17">
        <v>152</v>
      </c>
      <c r="G31" s="17">
        <v>305</v>
      </c>
      <c r="H31" s="17">
        <v>712</v>
      </c>
      <c r="I31" s="49">
        <v>1169</v>
      </c>
      <c r="J31" s="17"/>
      <c r="K31" s="17"/>
      <c r="L31" s="17"/>
      <c r="M31" s="18"/>
    </row>
    <row r="32" spans="1:13" x14ac:dyDescent="0.2">
      <c r="A32" s="6" t="str">
        <f>VLOOKUP("&lt;Zeilentitel_5&gt;",Uebersetzungen!$B$3:$E$103,Uebersetzungen!$B$2+1,FALSE)</f>
        <v>Region Imboden</v>
      </c>
      <c r="B32" s="9"/>
      <c r="C32" s="9"/>
      <c r="D32" s="9"/>
      <c r="E32" s="54"/>
      <c r="F32" s="9"/>
      <c r="G32" s="9"/>
      <c r="H32" s="9"/>
      <c r="I32" s="54"/>
      <c r="J32" s="9"/>
      <c r="K32" s="9"/>
      <c r="L32" s="9"/>
      <c r="M32" s="12"/>
    </row>
    <row r="33" spans="1:13" x14ac:dyDescent="0.2">
      <c r="A33" s="7" t="s">
        <v>31</v>
      </c>
      <c r="B33" s="17">
        <v>12</v>
      </c>
      <c r="C33" s="17">
        <v>24</v>
      </c>
      <c r="D33" s="17">
        <v>145</v>
      </c>
      <c r="E33" s="49">
        <v>181</v>
      </c>
      <c r="F33" s="17">
        <v>70</v>
      </c>
      <c r="G33" s="17">
        <v>1072</v>
      </c>
      <c r="H33" s="17">
        <v>613</v>
      </c>
      <c r="I33" s="49">
        <v>1755</v>
      </c>
      <c r="J33" s="17"/>
      <c r="K33" s="17"/>
      <c r="L33" s="17"/>
      <c r="M33" s="18"/>
    </row>
    <row r="34" spans="1:13" x14ac:dyDescent="0.2">
      <c r="A34" s="7" t="s">
        <v>32</v>
      </c>
      <c r="B34" s="17">
        <v>14</v>
      </c>
      <c r="C34" s="17">
        <v>69</v>
      </c>
      <c r="D34" s="17">
        <v>310</v>
      </c>
      <c r="E34" s="49">
        <v>393</v>
      </c>
      <c r="F34" s="17">
        <v>46</v>
      </c>
      <c r="G34" s="17">
        <v>1888</v>
      </c>
      <c r="H34" s="17">
        <v>1741</v>
      </c>
      <c r="I34" s="49">
        <v>3675</v>
      </c>
      <c r="J34" s="17"/>
      <c r="K34" s="17"/>
      <c r="L34" s="17"/>
      <c r="M34" s="18"/>
    </row>
    <row r="35" spans="1:13" x14ac:dyDescent="0.2">
      <c r="A35" s="7" t="s">
        <v>33</v>
      </c>
      <c r="B35" s="17">
        <v>7</v>
      </c>
      <c r="C35" s="17">
        <v>21</v>
      </c>
      <c r="D35" s="17">
        <v>57</v>
      </c>
      <c r="E35" s="49">
        <v>85</v>
      </c>
      <c r="F35" s="17">
        <v>21</v>
      </c>
      <c r="G35" s="17">
        <v>216</v>
      </c>
      <c r="H35" s="17">
        <v>160</v>
      </c>
      <c r="I35" s="49">
        <v>397</v>
      </c>
      <c r="J35" s="17"/>
      <c r="K35" s="17"/>
      <c r="L35" s="17"/>
      <c r="M35" s="18"/>
    </row>
    <row r="36" spans="1:13" x14ac:dyDescent="0.2">
      <c r="A36" s="7" t="s">
        <v>34</v>
      </c>
      <c r="B36" s="17">
        <v>7</v>
      </c>
      <c r="C36" s="17">
        <v>33</v>
      </c>
      <c r="D36" s="17">
        <v>75</v>
      </c>
      <c r="E36" s="49">
        <v>115</v>
      </c>
      <c r="F36" s="17">
        <v>24</v>
      </c>
      <c r="G36" s="17">
        <v>204</v>
      </c>
      <c r="H36" s="17">
        <v>247</v>
      </c>
      <c r="I36" s="49">
        <v>475</v>
      </c>
      <c r="J36" s="17"/>
      <c r="K36" s="17"/>
      <c r="L36" s="17"/>
      <c r="M36" s="18"/>
    </row>
    <row r="37" spans="1:13" x14ac:dyDescent="0.2">
      <c r="A37" s="7" t="s">
        <v>35</v>
      </c>
      <c r="B37" s="17">
        <v>17</v>
      </c>
      <c r="C37" s="17">
        <v>40</v>
      </c>
      <c r="D37" s="17">
        <v>279</v>
      </c>
      <c r="E37" s="49">
        <v>336</v>
      </c>
      <c r="F37" s="17">
        <v>42</v>
      </c>
      <c r="G37" s="17">
        <v>323</v>
      </c>
      <c r="H37" s="17">
        <v>1407</v>
      </c>
      <c r="I37" s="49">
        <v>1772</v>
      </c>
      <c r="J37" s="17"/>
      <c r="K37" s="17"/>
      <c r="L37" s="17"/>
      <c r="M37" s="18"/>
    </row>
    <row r="38" spans="1:13" x14ac:dyDescent="0.2">
      <c r="A38" s="7" t="s">
        <v>36</v>
      </c>
      <c r="B38" s="17">
        <v>10</v>
      </c>
      <c r="C38" s="17">
        <v>19</v>
      </c>
      <c r="D38" s="17">
        <v>59</v>
      </c>
      <c r="E38" s="49">
        <v>88</v>
      </c>
      <c r="F38" s="17">
        <v>31</v>
      </c>
      <c r="G38" s="17">
        <v>105</v>
      </c>
      <c r="H38" s="17">
        <v>123</v>
      </c>
      <c r="I38" s="49">
        <v>259</v>
      </c>
      <c r="J38" s="17"/>
      <c r="K38" s="17"/>
      <c r="L38" s="17"/>
      <c r="M38" s="18"/>
    </row>
    <row r="39" spans="1:13" x14ac:dyDescent="0.2">
      <c r="A39" s="7" t="s">
        <v>37</v>
      </c>
      <c r="B39" s="17">
        <v>12</v>
      </c>
      <c r="C39" s="17">
        <v>22</v>
      </c>
      <c r="D39" s="17">
        <v>74</v>
      </c>
      <c r="E39" s="49">
        <v>108</v>
      </c>
      <c r="F39" s="17">
        <v>46</v>
      </c>
      <c r="G39" s="17">
        <v>108</v>
      </c>
      <c r="H39" s="17">
        <v>183</v>
      </c>
      <c r="I39" s="49">
        <v>337</v>
      </c>
      <c r="J39" s="17"/>
      <c r="K39" s="17"/>
      <c r="L39" s="17"/>
      <c r="M39" s="18"/>
    </row>
    <row r="40" spans="1:13" x14ac:dyDescent="0.2">
      <c r="A40" s="6" t="str">
        <f>VLOOKUP("&lt;Zeilentitel_6&gt;",Uebersetzungen!$B$3:$E$103,Uebersetzungen!$B$2+1,FALSE)</f>
        <v>Region Landquart</v>
      </c>
      <c r="B40" s="9"/>
      <c r="C40" s="9"/>
      <c r="D40" s="9"/>
      <c r="E40" s="54"/>
      <c r="F40" s="9"/>
      <c r="G40" s="9"/>
      <c r="H40" s="9"/>
      <c r="I40" s="54"/>
      <c r="J40" s="9"/>
      <c r="K40" s="9"/>
      <c r="L40" s="9"/>
      <c r="M40" s="12"/>
    </row>
    <row r="41" spans="1:13" x14ac:dyDescent="0.2">
      <c r="A41" s="7" t="s">
        <v>71</v>
      </c>
      <c r="B41" s="17">
        <v>29</v>
      </c>
      <c r="C41" s="17">
        <v>54</v>
      </c>
      <c r="D41" s="17">
        <v>132</v>
      </c>
      <c r="E41" s="49">
        <v>215</v>
      </c>
      <c r="F41" s="17">
        <v>69</v>
      </c>
      <c r="G41" s="17">
        <v>603</v>
      </c>
      <c r="H41" s="17">
        <v>457</v>
      </c>
      <c r="I41" s="49">
        <v>1129</v>
      </c>
      <c r="J41" s="17"/>
      <c r="K41" s="17"/>
      <c r="L41" s="17"/>
      <c r="M41" s="18"/>
    </row>
    <row r="42" spans="1:13" x14ac:dyDescent="0.2">
      <c r="A42" s="7" t="s">
        <v>72</v>
      </c>
      <c r="B42" s="17">
        <v>20</v>
      </c>
      <c r="C42" s="17">
        <v>42</v>
      </c>
      <c r="D42" s="17">
        <v>98</v>
      </c>
      <c r="E42" s="49">
        <v>160</v>
      </c>
      <c r="F42" s="17">
        <v>93</v>
      </c>
      <c r="G42" s="17">
        <v>317</v>
      </c>
      <c r="H42" s="17">
        <v>452</v>
      </c>
      <c r="I42" s="49">
        <v>862</v>
      </c>
      <c r="J42" s="17"/>
      <c r="K42" s="17"/>
      <c r="L42" s="17"/>
      <c r="M42" s="18"/>
    </row>
    <row r="43" spans="1:13" x14ac:dyDescent="0.2">
      <c r="A43" s="7" t="s">
        <v>73</v>
      </c>
      <c r="B43" s="17">
        <v>20</v>
      </c>
      <c r="C43" s="17">
        <v>53</v>
      </c>
      <c r="D43" s="17">
        <v>216</v>
      </c>
      <c r="E43" s="49">
        <v>289</v>
      </c>
      <c r="F43" s="17">
        <v>61</v>
      </c>
      <c r="G43" s="17">
        <v>560</v>
      </c>
      <c r="H43" s="17">
        <v>1316</v>
      </c>
      <c r="I43" s="49">
        <v>1937</v>
      </c>
      <c r="J43" s="17"/>
      <c r="K43" s="17"/>
      <c r="L43" s="17"/>
      <c r="M43" s="18"/>
    </row>
    <row r="44" spans="1:13" x14ac:dyDescent="0.2">
      <c r="A44" s="7" t="s">
        <v>74</v>
      </c>
      <c r="B44" s="17">
        <v>24</v>
      </c>
      <c r="C44" s="17">
        <v>8</v>
      </c>
      <c r="D44" s="17">
        <v>40</v>
      </c>
      <c r="E44" s="49">
        <v>72</v>
      </c>
      <c r="F44" s="17">
        <v>106</v>
      </c>
      <c r="G44" s="17">
        <v>12</v>
      </c>
      <c r="H44" s="17">
        <v>180</v>
      </c>
      <c r="I44" s="49">
        <v>298</v>
      </c>
      <c r="J44" s="17"/>
      <c r="K44" s="17"/>
      <c r="L44" s="17"/>
      <c r="M44" s="18"/>
    </row>
    <row r="45" spans="1:13" x14ac:dyDescent="0.2">
      <c r="A45" s="7" t="s">
        <v>75</v>
      </c>
      <c r="B45" s="17">
        <v>33</v>
      </c>
      <c r="C45" s="17">
        <v>11</v>
      </c>
      <c r="D45" s="17">
        <v>45</v>
      </c>
      <c r="E45" s="49">
        <v>89</v>
      </c>
      <c r="F45" s="17">
        <v>124</v>
      </c>
      <c r="G45" s="17">
        <v>18</v>
      </c>
      <c r="H45" s="17">
        <v>143</v>
      </c>
      <c r="I45" s="49">
        <v>285</v>
      </c>
      <c r="J45" s="17"/>
      <c r="K45" s="17"/>
      <c r="L45" s="17"/>
      <c r="M45" s="18"/>
    </row>
    <row r="46" spans="1:13" x14ac:dyDescent="0.2">
      <c r="A46" s="7" t="s">
        <v>76</v>
      </c>
      <c r="B46" s="17">
        <v>54</v>
      </c>
      <c r="C46" s="17">
        <v>55</v>
      </c>
      <c r="D46" s="17">
        <v>244</v>
      </c>
      <c r="E46" s="49">
        <v>353</v>
      </c>
      <c r="F46" s="17">
        <v>164</v>
      </c>
      <c r="G46" s="17">
        <v>642</v>
      </c>
      <c r="H46" s="17">
        <v>1290</v>
      </c>
      <c r="I46" s="49">
        <v>2096</v>
      </c>
      <c r="J46" s="17"/>
      <c r="K46" s="17"/>
      <c r="L46" s="17"/>
      <c r="M46" s="18"/>
    </row>
    <row r="47" spans="1:13" x14ac:dyDescent="0.2">
      <c r="A47" s="7" t="s">
        <v>77</v>
      </c>
      <c r="B47" s="17">
        <v>39</v>
      </c>
      <c r="C47" s="17">
        <v>41</v>
      </c>
      <c r="D47" s="17">
        <v>151</v>
      </c>
      <c r="E47" s="49">
        <v>231</v>
      </c>
      <c r="F47" s="17">
        <v>145</v>
      </c>
      <c r="G47" s="17">
        <v>245</v>
      </c>
      <c r="H47" s="17">
        <v>436</v>
      </c>
      <c r="I47" s="49">
        <v>826</v>
      </c>
      <c r="J47" s="17"/>
      <c r="K47" s="17"/>
      <c r="L47" s="17"/>
      <c r="M47" s="18"/>
    </row>
    <row r="48" spans="1:13" x14ac:dyDescent="0.2">
      <c r="A48" s="7" t="s">
        <v>78</v>
      </c>
      <c r="B48" s="17">
        <v>25</v>
      </c>
      <c r="C48" s="17">
        <v>105</v>
      </c>
      <c r="D48" s="17">
        <v>516</v>
      </c>
      <c r="E48" s="49">
        <v>646</v>
      </c>
      <c r="F48" s="17">
        <v>94</v>
      </c>
      <c r="G48" s="17">
        <v>2172</v>
      </c>
      <c r="H48" s="17">
        <v>3812</v>
      </c>
      <c r="I48" s="49">
        <v>6078</v>
      </c>
      <c r="J48" s="17"/>
      <c r="K48" s="17"/>
      <c r="L48" s="17"/>
      <c r="M48" s="18"/>
    </row>
    <row r="49" spans="1:13" x14ac:dyDescent="0.2">
      <c r="A49" s="6" t="str">
        <f>VLOOKUP("&lt;Zeilentitel_7&gt;",Uebersetzungen!$B$3:$E$103,Uebersetzungen!$B$2+1,FALSE)</f>
        <v>Region Maloja</v>
      </c>
      <c r="B49" s="9"/>
      <c r="C49" s="9"/>
      <c r="D49" s="9"/>
      <c r="E49" s="54"/>
      <c r="F49" s="9"/>
      <c r="G49" s="9"/>
      <c r="H49" s="9"/>
      <c r="I49" s="54"/>
      <c r="J49" s="9"/>
      <c r="K49" s="9"/>
      <c r="L49" s="9"/>
      <c r="M49" s="12"/>
    </row>
    <row r="50" spans="1:13" x14ac:dyDescent="0.2">
      <c r="A50" s="7" t="s">
        <v>42</v>
      </c>
      <c r="B50" s="17">
        <v>6</v>
      </c>
      <c r="C50" s="17">
        <v>9</v>
      </c>
      <c r="D50" s="17">
        <v>56</v>
      </c>
      <c r="E50" s="49">
        <v>71</v>
      </c>
      <c r="F50" s="17">
        <v>16</v>
      </c>
      <c r="G50" s="17">
        <v>103</v>
      </c>
      <c r="H50" s="17">
        <v>204</v>
      </c>
      <c r="I50" s="49">
        <v>323</v>
      </c>
      <c r="J50" s="17"/>
      <c r="K50" s="17"/>
      <c r="L50" s="17"/>
      <c r="M50" s="18"/>
    </row>
    <row r="51" spans="1:13" x14ac:dyDescent="0.2">
      <c r="A51" s="7" t="s">
        <v>43</v>
      </c>
      <c r="B51" s="17">
        <v>8</v>
      </c>
      <c r="C51" s="17">
        <v>20</v>
      </c>
      <c r="D51" s="17">
        <v>144</v>
      </c>
      <c r="E51" s="49">
        <v>172</v>
      </c>
      <c r="F51" s="17">
        <v>40</v>
      </c>
      <c r="G51" s="17">
        <v>161</v>
      </c>
      <c r="H51" s="17">
        <v>755</v>
      </c>
      <c r="I51" s="49">
        <v>956</v>
      </c>
      <c r="J51" s="17"/>
      <c r="K51" s="17"/>
      <c r="L51" s="17"/>
      <c r="M51" s="18"/>
    </row>
    <row r="52" spans="1:13" x14ac:dyDescent="0.2">
      <c r="A52" s="7" t="s">
        <v>44</v>
      </c>
      <c r="B52" s="17">
        <v>5</v>
      </c>
      <c r="C52" s="17" t="s">
        <v>206</v>
      </c>
      <c r="D52" s="17">
        <v>21</v>
      </c>
      <c r="E52" s="49">
        <v>27</v>
      </c>
      <c r="F52" s="17">
        <v>24</v>
      </c>
      <c r="G52" s="17" t="s">
        <v>206</v>
      </c>
      <c r="H52" s="17">
        <v>47</v>
      </c>
      <c r="I52" s="49">
        <v>77</v>
      </c>
      <c r="J52" s="17"/>
      <c r="K52" s="17"/>
      <c r="L52" s="17"/>
      <c r="M52" s="18"/>
    </row>
    <row r="53" spans="1:13" x14ac:dyDescent="0.2">
      <c r="A53" s="7" t="s">
        <v>45</v>
      </c>
      <c r="B53" s="17" t="s">
        <v>206</v>
      </c>
      <c r="C53" s="17">
        <v>25</v>
      </c>
      <c r="D53" s="17">
        <v>212</v>
      </c>
      <c r="E53" s="49">
        <v>239</v>
      </c>
      <c r="F53" s="17" t="s">
        <v>206</v>
      </c>
      <c r="G53" s="17">
        <v>340</v>
      </c>
      <c r="H53" s="17">
        <v>1493</v>
      </c>
      <c r="I53" s="49">
        <v>1839</v>
      </c>
      <c r="J53" s="17"/>
      <c r="K53" s="17"/>
      <c r="L53" s="17"/>
      <c r="M53" s="18"/>
    </row>
    <row r="54" spans="1:13" x14ac:dyDescent="0.2">
      <c r="A54" s="7" t="s">
        <v>94</v>
      </c>
      <c r="B54" s="17">
        <v>8</v>
      </c>
      <c r="C54" s="17">
        <v>13</v>
      </c>
      <c r="D54" s="17">
        <v>58</v>
      </c>
      <c r="E54" s="49">
        <v>79</v>
      </c>
      <c r="F54" s="17">
        <v>24</v>
      </c>
      <c r="G54" s="17">
        <v>49</v>
      </c>
      <c r="H54" s="17">
        <v>162</v>
      </c>
      <c r="I54" s="49">
        <v>235</v>
      </c>
      <c r="J54" s="17"/>
      <c r="K54" s="17"/>
      <c r="L54" s="17"/>
      <c r="M54" s="18"/>
    </row>
    <row r="55" spans="1:13" x14ac:dyDescent="0.2">
      <c r="A55" s="7" t="s">
        <v>46</v>
      </c>
      <c r="B55" s="17">
        <v>8</v>
      </c>
      <c r="C55" s="17">
        <v>43</v>
      </c>
      <c r="D55" s="17">
        <v>322</v>
      </c>
      <c r="E55" s="49">
        <v>373</v>
      </c>
      <c r="F55" s="17">
        <v>24</v>
      </c>
      <c r="G55" s="17">
        <v>396</v>
      </c>
      <c r="H55" s="17">
        <v>2362</v>
      </c>
      <c r="I55" s="49">
        <v>2782</v>
      </c>
      <c r="J55" s="17"/>
      <c r="K55" s="17"/>
      <c r="L55" s="17"/>
      <c r="M55" s="18"/>
    </row>
    <row r="56" spans="1:13" x14ac:dyDescent="0.2">
      <c r="A56" s="7" t="s">
        <v>96</v>
      </c>
      <c r="B56" s="17">
        <v>5</v>
      </c>
      <c r="C56" s="17">
        <v>78</v>
      </c>
      <c r="D56" s="17">
        <v>742</v>
      </c>
      <c r="E56" s="49">
        <v>825</v>
      </c>
      <c r="F56" s="17">
        <v>21</v>
      </c>
      <c r="G56" s="17">
        <v>978</v>
      </c>
      <c r="H56" s="17">
        <v>6034</v>
      </c>
      <c r="I56" s="49">
        <v>7033</v>
      </c>
      <c r="J56" s="17"/>
      <c r="K56" s="17"/>
      <c r="L56" s="17"/>
      <c r="M56" s="18"/>
    </row>
    <row r="57" spans="1:13" x14ac:dyDescent="0.2">
      <c r="A57" s="7" t="s">
        <v>47</v>
      </c>
      <c r="B57" s="17">
        <v>18</v>
      </c>
      <c r="C57" s="17">
        <v>12</v>
      </c>
      <c r="D57" s="17">
        <v>62</v>
      </c>
      <c r="E57" s="49">
        <v>92</v>
      </c>
      <c r="F57" s="17">
        <v>39</v>
      </c>
      <c r="G57" s="17">
        <v>101</v>
      </c>
      <c r="H57" s="17">
        <v>146</v>
      </c>
      <c r="I57" s="49">
        <v>286</v>
      </c>
      <c r="J57" s="17"/>
      <c r="K57" s="17"/>
      <c r="L57" s="17"/>
      <c r="M57" s="18"/>
    </row>
    <row r="58" spans="1:13" x14ac:dyDescent="0.2">
      <c r="A58" s="7" t="s">
        <v>97</v>
      </c>
      <c r="B58" s="17">
        <v>8</v>
      </c>
      <c r="C58" s="17">
        <v>15</v>
      </c>
      <c r="D58" s="17">
        <v>78</v>
      </c>
      <c r="E58" s="49">
        <v>101</v>
      </c>
      <c r="F58" s="17">
        <v>27</v>
      </c>
      <c r="G58" s="17">
        <v>144</v>
      </c>
      <c r="H58" s="17">
        <v>746</v>
      </c>
      <c r="I58" s="49">
        <v>917</v>
      </c>
      <c r="J58" s="17"/>
      <c r="K58" s="17"/>
      <c r="L58" s="17"/>
      <c r="M58" s="18"/>
    </row>
    <row r="59" spans="1:13" x14ac:dyDescent="0.2">
      <c r="A59" s="7" t="s">
        <v>48</v>
      </c>
      <c r="B59" s="17">
        <v>5</v>
      </c>
      <c r="C59" s="17">
        <v>11</v>
      </c>
      <c r="D59" s="17">
        <v>136</v>
      </c>
      <c r="E59" s="49">
        <v>152</v>
      </c>
      <c r="F59" s="17">
        <v>13</v>
      </c>
      <c r="G59" s="17">
        <v>59</v>
      </c>
      <c r="H59" s="17">
        <v>882</v>
      </c>
      <c r="I59" s="49">
        <v>954</v>
      </c>
      <c r="J59" s="17"/>
      <c r="K59" s="17"/>
      <c r="L59" s="17"/>
      <c r="M59" s="18"/>
    </row>
    <row r="60" spans="1:13" x14ac:dyDescent="0.2">
      <c r="A60" s="7" t="s">
        <v>49</v>
      </c>
      <c r="B60" s="17">
        <v>9</v>
      </c>
      <c r="C60" s="17">
        <v>19</v>
      </c>
      <c r="D60" s="17">
        <v>109</v>
      </c>
      <c r="E60" s="49">
        <v>137</v>
      </c>
      <c r="F60" s="17">
        <v>28</v>
      </c>
      <c r="G60" s="17">
        <v>155</v>
      </c>
      <c r="H60" s="17">
        <v>606</v>
      </c>
      <c r="I60" s="49">
        <v>789</v>
      </c>
      <c r="J60" s="17"/>
      <c r="K60" s="17"/>
      <c r="L60" s="17"/>
      <c r="M60" s="18"/>
    </row>
    <row r="61" spans="1:13" x14ac:dyDescent="0.2">
      <c r="A61" s="7" t="s">
        <v>98</v>
      </c>
      <c r="B61" s="17">
        <v>30</v>
      </c>
      <c r="C61" s="17">
        <v>56</v>
      </c>
      <c r="D61" s="17">
        <v>158</v>
      </c>
      <c r="E61" s="49">
        <v>244</v>
      </c>
      <c r="F61" s="17">
        <v>93</v>
      </c>
      <c r="G61" s="17">
        <v>330</v>
      </c>
      <c r="H61" s="17">
        <v>586</v>
      </c>
      <c r="I61" s="49">
        <v>1009</v>
      </c>
      <c r="J61" s="17"/>
      <c r="K61" s="17"/>
      <c r="L61" s="17"/>
      <c r="M61" s="18"/>
    </row>
    <row r="62" spans="1:13" x14ac:dyDescent="0.2">
      <c r="A62" s="6" t="str">
        <f>VLOOKUP("&lt;Zeilentitel_8&gt;",Uebersetzungen!$B$3:$E$103,Uebersetzungen!$B$2+1,FALSE)</f>
        <v>Region Moesa</v>
      </c>
      <c r="B62" s="9"/>
      <c r="C62" s="9"/>
      <c r="D62" s="9"/>
      <c r="E62" s="54"/>
      <c r="F62" s="9"/>
      <c r="G62" s="9"/>
      <c r="H62" s="9"/>
      <c r="I62" s="54"/>
      <c r="J62" s="9"/>
      <c r="K62" s="9"/>
      <c r="L62" s="9"/>
      <c r="M62" s="12"/>
    </row>
    <row r="63" spans="1:13" x14ac:dyDescent="0.2">
      <c r="A63" s="7" t="s">
        <v>50</v>
      </c>
      <c r="B63" s="17" t="s">
        <v>206</v>
      </c>
      <c r="C63" s="17" t="s">
        <v>206</v>
      </c>
      <c r="D63" s="17" t="s">
        <v>206</v>
      </c>
      <c r="E63" s="49">
        <v>6</v>
      </c>
      <c r="F63" s="17" t="s">
        <v>206</v>
      </c>
      <c r="G63" s="17" t="s">
        <v>206</v>
      </c>
      <c r="H63" s="17" t="s">
        <v>206</v>
      </c>
      <c r="I63" s="49">
        <v>12</v>
      </c>
      <c r="J63" s="17"/>
      <c r="K63" s="17"/>
      <c r="L63" s="17"/>
      <c r="M63" s="18"/>
    </row>
    <row r="64" spans="1:13" x14ac:dyDescent="0.2">
      <c r="A64" s="7" t="s">
        <v>51</v>
      </c>
      <c r="B64" s="17">
        <v>5</v>
      </c>
      <c r="C64" s="17">
        <v>4</v>
      </c>
      <c r="D64" s="17">
        <v>22</v>
      </c>
      <c r="E64" s="49">
        <v>31</v>
      </c>
      <c r="F64" s="17">
        <v>9</v>
      </c>
      <c r="G64" s="17">
        <v>4</v>
      </c>
      <c r="H64" s="17">
        <v>78</v>
      </c>
      <c r="I64" s="49">
        <v>91</v>
      </c>
      <c r="J64" s="17"/>
      <c r="K64" s="17"/>
      <c r="L64" s="17"/>
      <c r="M64" s="18"/>
    </row>
    <row r="65" spans="1:13" x14ac:dyDescent="0.2">
      <c r="A65" s="7" t="s">
        <v>52</v>
      </c>
      <c r="B65" s="17" t="s">
        <v>206</v>
      </c>
      <c r="C65" s="17" t="s">
        <v>206</v>
      </c>
      <c r="D65" s="17">
        <v>7</v>
      </c>
      <c r="E65" s="49">
        <v>13</v>
      </c>
      <c r="F65" s="17" t="s">
        <v>206</v>
      </c>
      <c r="G65" s="17" t="s">
        <v>206</v>
      </c>
      <c r="H65" s="17">
        <v>10</v>
      </c>
      <c r="I65" s="49">
        <v>18</v>
      </c>
      <c r="J65" s="17"/>
      <c r="K65" s="17"/>
      <c r="L65" s="17"/>
      <c r="M65" s="18"/>
    </row>
    <row r="66" spans="1:13" x14ac:dyDescent="0.2">
      <c r="A66" s="7" t="s">
        <v>53</v>
      </c>
      <c r="B66" s="17">
        <v>5</v>
      </c>
      <c r="C66" s="17" t="s">
        <v>206</v>
      </c>
      <c r="D66" s="17">
        <v>9</v>
      </c>
      <c r="E66" s="49">
        <v>15</v>
      </c>
      <c r="F66" s="17">
        <v>8</v>
      </c>
      <c r="G66" s="17" t="s">
        <v>206</v>
      </c>
      <c r="H66" s="17">
        <v>10</v>
      </c>
      <c r="I66" s="49">
        <v>19</v>
      </c>
      <c r="J66" s="17"/>
      <c r="K66" s="17"/>
      <c r="L66" s="17"/>
      <c r="M66" s="18"/>
    </row>
    <row r="67" spans="1:13" x14ac:dyDescent="0.2">
      <c r="A67" s="7" t="s">
        <v>54</v>
      </c>
      <c r="B67" s="17">
        <v>13</v>
      </c>
      <c r="C67" s="17">
        <v>25</v>
      </c>
      <c r="D67" s="17">
        <v>46</v>
      </c>
      <c r="E67" s="49">
        <v>84</v>
      </c>
      <c r="F67" s="17">
        <v>59</v>
      </c>
      <c r="G67" s="17">
        <v>87</v>
      </c>
      <c r="H67" s="17">
        <v>103</v>
      </c>
      <c r="I67" s="49">
        <v>249</v>
      </c>
      <c r="J67" s="17"/>
      <c r="K67" s="17"/>
      <c r="L67" s="17"/>
      <c r="M67" s="18"/>
    </row>
    <row r="68" spans="1:13" x14ac:dyDescent="0.2">
      <c r="A68" s="7" t="s">
        <v>55</v>
      </c>
      <c r="B68" s="17">
        <v>14</v>
      </c>
      <c r="C68" s="17">
        <v>30</v>
      </c>
      <c r="D68" s="17">
        <v>127</v>
      </c>
      <c r="E68" s="49">
        <v>171</v>
      </c>
      <c r="F68" s="17">
        <v>45</v>
      </c>
      <c r="G68" s="17">
        <v>155</v>
      </c>
      <c r="H68" s="17">
        <v>395</v>
      </c>
      <c r="I68" s="49">
        <v>595</v>
      </c>
      <c r="J68" s="17"/>
      <c r="K68" s="17"/>
      <c r="L68" s="17"/>
      <c r="M68" s="18"/>
    </row>
    <row r="69" spans="1:13" x14ac:dyDescent="0.2">
      <c r="A69" s="7" t="s">
        <v>56</v>
      </c>
      <c r="B69" s="17" t="s">
        <v>206</v>
      </c>
      <c r="C69" s="17">
        <v>16</v>
      </c>
      <c r="D69" s="17">
        <v>23</v>
      </c>
      <c r="E69" s="49">
        <v>42</v>
      </c>
      <c r="F69" s="17" t="s">
        <v>206</v>
      </c>
      <c r="G69" s="17">
        <v>43</v>
      </c>
      <c r="H69" s="17">
        <v>50</v>
      </c>
      <c r="I69" s="49">
        <v>105</v>
      </c>
      <c r="J69" s="17"/>
      <c r="K69" s="17"/>
      <c r="L69" s="17"/>
      <c r="M69" s="18"/>
    </row>
    <row r="70" spans="1:13" x14ac:dyDescent="0.2">
      <c r="A70" s="7" t="s">
        <v>57</v>
      </c>
      <c r="B70" s="17">
        <v>8</v>
      </c>
      <c r="C70" s="17">
        <v>9</v>
      </c>
      <c r="D70" s="17">
        <v>46</v>
      </c>
      <c r="E70" s="49">
        <v>63</v>
      </c>
      <c r="F70" s="17">
        <v>21</v>
      </c>
      <c r="G70" s="17">
        <v>62</v>
      </c>
      <c r="H70" s="17">
        <v>170</v>
      </c>
      <c r="I70" s="49">
        <v>253</v>
      </c>
      <c r="J70" s="17"/>
      <c r="K70" s="17"/>
      <c r="L70" s="17"/>
      <c r="M70" s="18"/>
    </row>
    <row r="71" spans="1:13" x14ac:dyDescent="0.2">
      <c r="A71" s="7" t="s">
        <v>58</v>
      </c>
      <c r="B71" s="17">
        <v>16</v>
      </c>
      <c r="C71" s="17">
        <v>44</v>
      </c>
      <c r="D71" s="17">
        <v>196</v>
      </c>
      <c r="E71" s="49">
        <v>256</v>
      </c>
      <c r="F71" s="17">
        <v>30</v>
      </c>
      <c r="G71" s="17">
        <v>392</v>
      </c>
      <c r="H71" s="17">
        <v>677</v>
      </c>
      <c r="I71" s="49">
        <v>1099</v>
      </c>
      <c r="J71" s="17"/>
      <c r="K71" s="17"/>
      <c r="L71" s="17"/>
      <c r="M71" s="18"/>
    </row>
    <row r="72" spans="1:13" x14ac:dyDescent="0.2">
      <c r="A72" s="7" t="s">
        <v>99</v>
      </c>
      <c r="B72" s="17">
        <v>22</v>
      </c>
      <c r="C72" s="17">
        <v>54</v>
      </c>
      <c r="D72" s="17">
        <v>262</v>
      </c>
      <c r="E72" s="49">
        <v>338</v>
      </c>
      <c r="F72" s="17">
        <v>52</v>
      </c>
      <c r="G72" s="17">
        <v>237</v>
      </c>
      <c r="H72" s="17">
        <v>780</v>
      </c>
      <c r="I72" s="49">
        <v>1069</v>
      </c>
      <c r="J72" s="17"/>
      <c r="K72" s="17"/>
      <c r="L72" s="17"/>
      <c r="M72" s="18"/>
    </row>
    <row r="73" spans="1:13" x14ac:dyDescent="0.2">
      <c r="A73" s="7" t="s">
        <v>59</v>
      </c>
      <c r="B73" s="17">
        <v>10</v>
      </c>
      <c r="C73" s="17">
        <v>33</v>
      </c>
      <c r="D73" s="17">
        <v>69</v>
      </c>
      <c r="E73" s="49">
        <v>112</v>
      </c>
      <c r="F73" s="17">
        <v>18</v>
      </c>
      <c r="G73" s="17">
        <v>369</v>
      </c>
      <c r="H73" s="17">
        <v>134</v>
      </c>
      <c r="I73" s="49">
        <v>521</v>
      </c>
      <c r="J73" s="17"/>
      <c r="K73" s="17"/>
      <c r="L73" s="17"/>
      <c r="M73" s="18"/>
    </row>
    <row r="74" spans="1:13" x14ac:dyDescent="0.2">
      <c r="A74" s="7" t="s">
        <v>100</v>
      </c>
      <c r="B74" s="17">
        <v>14</v>
      </c>
      <c r="C74" s="17">
        <v>6</v>
      </c>
      <c r="D74" s="17">
        <v>16</v>
      </c>
      <c r="E74" s="49">
        <v>36</v>
      </c>
      <c r="F74" s="17">
        <v>35</v>
      </c>
      <c r="G74" s="17">
        <v>51</v>
      </c>
      <c r="H74" s="17">
        <v>33</v>
      </c>
      <c r="I74" s="49">
        <v>119</v>
      </c>
      <c r="J74" s="17"/>
      <c r="K74" s="17"/>
      <c r="L74" s="17"/>
      <c r="M74" s="18"/>
    </row>
    <row r="75" spans="1:13" x14ac:dyDescent="0.2">
      <c r="A75" s="6" t="str">
        <f>VLOOKUP("&lt;Zeilentitel_9&gt;",Uebersetzungen!$B$3:$E$103,Uebersetzungen!$B$2+1,FALSE)</f>
        <v>Region Plessur</v>
      </c>
      <c r="B75" s="9"/>
      <c r="C75" s="9"/>
      <c r="D75" s="9"/>
      <c r="E75" s="54"/>
      <c r="F75" s="9"/>
      <c r="G75" s="9"/>
      <c r="H75" s="9"/>
      <c r="I75" s="54"/>
      <c r="J75" s="9"/>
      <c r="K75" s="9"/>
      <c r="L75" s="9"/>
      <c r="M75" s="12"/>
    </row>
    <row r="76" spans="1:13" x14ac:dyDescent="0.2">
      <c r="A76" s="7" t="s">
        <v>67</v>
      </c>
      <c r="B76" s="17">
        <v>37</v>
      </c>
      <c r="C76" s="17">
        <v>372</v>
      </c>
      <c r="D76" s="17">
        <v>3427</v>
      </c>
      <c r="E76" s="49">
        <v>3836</v>
      </c>
      <c r="F76" s="17">
        <v>144</v>
      </c>
      <c r="G76" s="17">
        <v>3910</v>
      </c>
      <c r="H76" s="17">
        <v>28849</v>
      </c>
      <c r="I76" s="49">
        <v>32903</v>
      </c>
      <c r="J76" s="17"/>
      <c r="K76" s="17"/>
      <c r="L76" s="17"/>
      <c r="M76" s="18"/>
    </row>
    <row r="77" spans="1:13" x14ac:dyDescent="0.2">
      <c r="A77" s="7" t="s">
        <v>68</v>
      </c>
      <c r="B77" s="17">
        <v>38</v>
      </c>
      <c r="C77" s="17">
        <v>24</v>
      </c>
      <c r="D77" s="17">
        <v>131</v>
      </c>
      <c r="E77" s="49">
        <v>193</v>
      </c>
      <c r="F77" s="17">
        <v>96</v>
      </c>
      <c r="G77" s="17">
        <v>196</v>
      </c>
      <c r="H77" s="17">
        <v>650</v>
      </c>
      <c r="I77" s="49">
        <v>942</v>
      </c>
      <c r="J77" s="17"/>
      <c r="K77" s="17"/>
      <c r="L77" s="17"/>
      <c r="M77" s="18"/>
    </row>
    <row r="78" spans="1:13" x14ac:dyDescent="0.2">
      <c r="A78" s="7" t="s">
        <v>69</v>
      </c>
      <c r="B78" s="17">
        <v>50</v>
      </c>
      <c r="C78" s="17">
        <v>52</v>
      </c>
      <c r="D78" s="17">
        <v>349</v>
      </c>
      <c r="E78" s="49">
        <v>451</v>
      </c>
      <c r="F78" s="17">
        <v>133</v>
      </c>
      <c r="G78" s="17">
        <v>306</v>
      </c>
      <c r="H78" s="17">
        <v>2496</v>
      </c>
      <c r="I78" s="49">
        <v>2935</v>
      </c>
      <c r="J78" s="17"/>
      <c r="K78" s="17"/>
      <c r="L78" s="17"/>
      <c r="M78" s="18"/>
    </row>
    <row r="79" spans="1:13" x14ac:dyDescent="0.2">
      <c r="A79" s="7" t="s">
        <v>70</v>
      </c>
      <c r="B79" s="17">
        <v>9</v>
      </c>
      <c r="C79" s="17">
        <v>5</v>
      </c>
      <c r="D79" s="17">
        <v>23</v>
      </c>
      <c r="E79" s="49">
        <v>37</v>
      </c>
      <c r="F79" s="17">
        <v>20</v>
      </c>
      <c r="G79" s="17">
        <v>13</v>
      </c>
      <c r="H79" s="17">
        <v>64</v>
      </c>
      <c r="I79" s="49">
        <v>97</v>
      </c>
      <c r="J79" s="17"/>
      <c r="K79" s="17"/>
      <c r="L79" s="17"/>
      <c r="M79" s="18"/>
    </row>
    <row r="80" spans="1:13" x14ac:dyDescent="0.2">
      <c r="A80" s="6" t="str">
        <f>VLOOKUP("&lt;Zeilentitel_10&gt;",Uebersetzungen!$B$3:$E$103,Uebersetzungen!$B$2+1,FALSE)</f>
        <v>Region Prättigau/Davos</v>
      </c>
      <c r="B80" s="9"/>
      <c r="C80" s="9"/>
      <c r="D80" s="9"/>
      <c r="E80" s="54"/>
      <c r="F80" s="9"/>
      <c r="G80" s="9"/>
      <c r="H80" s="9"/>
      <c r="I80" s="54"/>
      <c r="J80" s="9"/>
      <c r="K80" s="9"/>
      <c r="L80" s="9"/>
      <c r="M80" s="12"/>
    </row>
    <row r="81" spans="1:13" x14ac:dyDescent="0.2">
      <c r="A81" s="7" t="s">
        <v>61</v>
      </c>
      <c r="B81" s="17">
        <v>69</v>
      </c>
      <c r="C81" s="17">
        <v>139</v>
      </c>
      <c r="D81" s="17">
        <v>896</v>
      </c>
      <c r="E81" s="49">
        <v>1104</v>
      </c>
      <c r="F81" s="17">
        <v>203</v>
      </c>
      <c r="G81" s="17">
        <v>1053</v>
      </c>
      <c r="H81" s="17">
        <v>7134</v>
      </c>
      <c r="I81" s="49">
        <v>8390</v>
      </c>
      <c r="J81" s="17"/>
      <c r="K81" s="17"/>
      <c r="L81" s="17"/>
      <c r="M81" s="18"/>
    </row>
    <row r="82" spans="1:13" x14ac:dyDescent="0.2">
      <c r="A82" s="7" t="s">
        <v>62</v>
      </c>
      <c r="B82" s="17">
        <v>18</v>
      </c>
      <c r="C82" s="17">
        <v>18</v>
      </c>
      <c r="D82" s="17">
        <v>28</v>
      </c>
      <c r="E82" s="49">
        <v>64</v>
      </c>
      <c r="F82" s="17">
        <v>53</v>
      </c>
      <c r="G82" s="17">
        <v>69</v>
      </c>
      <c r="H82" s="17">
        <v>84</v>
      </c>
      <c r="I82" s="49">
        <v>206</v>
      </c>
      <c r="J82" s="17"/>
      <c r="K82" s="17"/>
      <c r="L82" s="17"/>
      <c r="M82" s="18"/>
    </row>
    <row r="83" spans="1:13" x14ac:dyDescent="0.2">
      <c r="A83" s="7" t="s">
        <v>63</v>
      </c>
      <c r="B83" s="17">
        <v>18</v>
      </c>
      <c r="C83" s="17">
        <v>8</v>
      </c>
      <c r="D83" s="17">
        <v>10</v>
      </c>
      <c r="E83" s="49">
        <v>36</v>
      </c>
      <c r="F83" s="17">
        <v>56</v>
      </c>
      <c r="G83" s="17">
        <v>11</v>
      </c>
      <c r="H83" s="17">
        <v>18</v>
      </c>
      <c r="I83" s="49">
        <v>85</v>
      </c>
      <c r="J83" s="17"/>
      <c r="K83" s="17"/>
      <c r="L83" s="17"/>
      <c r="M83" s="18"/>
    </row>
    <row r="84" spans="1:13" x14ac:dyDescent="0.2">
      <c r="A84" s="7" t="s">
        <v>64</v>
      </c>
      <c r="B84" s="17">
        <v>23</v>
      </c>
      <c r="C84" s="17">
        <v>32</v>
      </c>
      <c r="D84" s="17">
        <v>41</v>
      </c>
      <c r="E84" s="49">
        <v>96</v>
      </c>
      <c r="F84" s="17">
        <v>62</v>
      </c>
      <c r="G84" s="17">
        <v>167</v>
      </c>
      <c r="H84" s="17">
        <v>153</v>
      </c>
      <c r="I84" s="49">
        <v>382</v>
      </c>
      <c r="J84" s="17"/>
      <c r="K84" s="17"/>
      <c r="L84" s="17"/>
      <c r="M84" s="18"/>
    </row>
    <row r="85" spans="1:13" x14ac:dyDescent="0.2">
      <c r="A85" s="7" t="s">
        <v>101</v>
      </c>
      <c r="B85" s="17">
        <v>78</v>
      </c>
      <c r="C85" s="17">
        <v>79</v>
      </c>
      <c r="D85" s="17">
        <v>333</v>
      </c>
      <c r="E85" s="49">
        <v>490</v>
      </c>
      <c r="F85" s="17">
        <v>202</v>
      </c>
      <c r="G85" s="17">
        <v>563</v>
      </c>
      <c r="H85" s="17">
        <v>1536</v>
      </c>
      <c r="I85" s="49">
        <v>2301</v>
      </c>
      <c r="J85" s="17"/>
      <c r="K85" s="17"/>
      <c r="L85" s="17"/>
      <c r="M85" s="18"/>
    </row>
    <row r="86" spans="1:13" x14ac:dyDescent="0.2">
      <c r="A86" s="7" t="s">
        <v>90</v>
      </c>
      <c r="B86" s="17">
        <v>11</v>
      </c>
      <c r="C86" s="17">
        <v>4</v>
      </c>
      <c r="D86" s="17">
        <v>18</v>
      </c>
      <c r="E86" s="49">
        <v>33</v>
      </c>
      <c r="F86" s="17">
        <v>18</v>
      </c>
      <c r="G86" s="17">
        <v>13</v>
      </c>
      <c r="H86" s="17">
        <v>63</v>
      </c>
      <c r="I86" s="49">
        <v>94</v>
      </c>
      <c r="J86" s="17"/>
      <c r="K86" s="17"/>
      <c r="L86" s="17"/>
      <c r="M86" s="18"/>
    </row>
    <row r="87" spans="1:13" x14ac:dyDescent="0.2">
      <c r="A87" s="7" t="s">
        <v>65</v>
      </c>
      <c r="B87" s="17">
        <v>13</v>
      </c>
      <c r="C87" s="17">
        <v>24</v>
      </c>
      <c r="D87" s="17">
        <v>66</v>
      </c>
      <c r="E87" s="49">
        <v>103</v>
      </c>
      <c r="F87" s="17">
        <v>41</v>
      </c>
      <c r="G87" s="17">
        <v>230</v>
      </c>
      <c r="H87" s="17">
        <v>270</v>
      </c>
      <c r="I87" s="49">
        <v>541</v>
      </c>
      <c r="J87" s="17"/>
      <c r="K87" s="17"/>
      <c r="L87" s="17"/>
      <c r="M87" s="18"/>
    </row>
    <row r="88" spans="1:13" x14ac:dyDescent="0.2">
      <c r="A88" s="7" t="s">
        <v>66</v>
      </c>
      <c r="B88" s="17">
        <v>73</v>
      </c>
      <c r="C88" s="17">
        <v>29</v>
      </c>
      <c r="D88" s="17">
        <v>84</v>
      </c>
      <c r="E88" s="49">
        <v>186</v>
      </c>
      <c r="F88" s="17">
        <v>176</v>
      </c>
      <c r="G88" s="17">
        <v>101</v>
      </c>
      <c r="H88" s="17">
        <v>227</v>
      </c>
      <c r="I88" s="49">
        <v>504</v>
      </c>
      <c r="J88" s="17"/>
      <c r="K88" s="17"/>
      <c r="L88" s="17"/>
      <c r="M88" s="18"/>
    </row>
    <row r="89" spans="1:13" x14ac:dyDescent="0.2">
      <c r="A89" s="7" t="s">
        <v>79</v>
      </c>
      <c r="B89" s="17">
        <v>38</v>
      </c>
      <c r="C89" s="17">
        <v>21</v>
      </c>
      <c r="D89" s="17">
        <v>113</v>
      </c>
      <c r="E89" s="49">
        <v>172</v>
      </c>
      <c r="F89" s="17">
        <v>111</v>
      </c>
      <c r="G89" s="17">
        <v>680</v>
      </c>
      <c r="H89" s="17">
        <v>391</v>
      </c>
      <c r="I89" s="49">
        <v>1182</v>
      </c>
      <c r="J89" s="17"/>
      <c r="K89" s="17"/>
      <c r="L89" s="17"/>
      <c r="M89" s="18"/>
    </row>
    <row r="90" spans="1:13" x14ac:dyDescent="0.2">
      <c r="A90" s="7" t="s">
        <v>80</v>
      </c>
      <c r="B90" s="17">
        <v>39</v>
      </c>
      <c r="C90" s="17">
        <v>39</v>
      </c>
      <c r="D90" s="17">
        <v>144</v>
      </c>
      <c r="E90" s="49">
        <v>222</v>
      </c>
      <c r="F90" s="17">
        <v>94</v>
      </c>
      <c r="G90" s="17">
        <v>346</v>
      </c>
      <c r="H90" s="17">
        <v>1073</v>
      </c>
      <c r="I90" s="49">
        <v>1513</v>
      </c>
      <c r="J90" s="17"/>
      <c r="K90" s="17"/>
      <c r="L90" s="17"/>
      <c r="M90" s="18"/>
    </row>
    <row r="91" spans="1:13" x14ac:dyDescent="0.2">
      <c r="A91" s="7" t="s">
        <v>81</v>
      </c>
      <c r="B91" s="17">
        <v>31</v>
      </c>
      <c r="C91" s="17">
        <v>24</v>
      </c>
      <c r="D91" s="17">
        <v>54</v>
      </c>
      <c r="E91" s="49">
        <v>109</v>
      </c>
      <c r="F91" s="17">
        <v>85</v>
      </c>
      <c r="G91" s="17">
        <v>212</v>
      </c>
      <c r="H91" s="17">
        <v>221</v>
      </c>
      <c r="I91" s="49">
        <v>518</v>
      </c>
      <c r="J91" s="17"/>
      <c r="K91" s="17"/>
      <c r="L91" s="17"/>
      <c r="M91" s="18"/>
    </row>
    <row r="92" spans="1:13" x14ac:dyDescent="0.2">
      <c r="A92" s="6" t="str">
        <f>VLOOKUP("&lt;Zeilentitel_11&gt;",Uebersetzungen!$B$3:$E$103,Uebersetzungen!$B$2+1,FALSE)</f>
        <v>Region Surselva</v>
      </c>
      <c r="B92" s="9"/>
      <c r="C92" s="9"/>
      <c r="D92" s="9"/>
      <c r="E92" s="54"/>
      <c r="F92" s="9"/>
      <c r="G92" s="9"/>
      <c r="H92" s="9"/>
      <c r="I92" s="54"/>
      <c r="J92" s="9"/>
      <c r="K92" s="9"/>
      <c r="L92" s="9"/>
      <c r="M92" s="12"/>
    </row>
    <row r="93" spans="1:13" x14ac:dyDescent="0.2">
      <c r="A93" s="7" t="s">
        <v>6</v>
      </c>
      <c r="B93" s="17">
        <v>11</v>
      </c>
      <c r="C93" s="17" t="s">
        <v>206</v>
      </c>
      <c r="D93" s="17">
        <v>29</v>
      </c>
      <c r="E93" s="49">
        <v>43</v>
      </c>
      <c r="F93" s="17">
        <v>29</v>
      </c>
      <c r="G93" s="17" t="s">
        <v>206</v>
      </c>
      <c r="H93" s="17">
        <v>162</v>
      </c>
      <c r="I93" s="49">
        <v>270</v>
      </c>
      <c r="J93" s="17"/>
      <c r="K93" s="17"/>
      <c r="L93" s="17"/>
      <c r="M93" s="18"/>
    </row>
    <row r="94" spans="1:13" x14ac:dyDescent="0.2">
      <c r="A94" s="7" t="s">
        <v>7</v>
      </c>
      <c r="B94" s="17">
        <v>11</v>
      </c>
      <c r="C94" s="17">
        <v>34</v>
      </c>
      <c r="D94" s="17">
        <v>147</v>
      </c>
      <c r="E94" s="49">
        <v>192</v>
      </c>
      <c r="F94" s="17">
        <v>24</v>
      </c>
      <c r="G94" s="17">
        <v>135</v>
      </c>
      <c r="H94" s="17">
        <v>1301</v>
      </c>
      <c r="I94" s="49">
        <v>1460</v>
      </c>
      <c r="J94" s="17"/>
      <c r="K94" s="17"/>
      <c r="L94" s="17"/>
      <c r="M94" s="18"/>
    </row>
    <row r="95" spans="1:13" x14ac:dyDescent="0.2">
      <c r="A95" s="7" t="s">
        <v>8</v>
      </c>
      <c r="B95" s="17">
        <v>4</v>
      </c>
      <c r="C95" s="17">
        <v>6</v>
      </c>
      <c r="D95" s="17">
        <v>35</v>
      </c>
      <c r="E95" s="49">
        <v>45</v>
      </c>
      <c r="F95" s="17">
        <v>12</v>
      </c>
      <c r="G95" s="17">
        <v>19</v>
      </c>
      <c r="H95" s="17">
        <v>83</v>
      </c>
      <c r="I95" s="49">
        <v>114</v>
      </c>
      <c r="J95" s="17"/>
      <c r="K95" s="17"/>
      <c r="L95" s="17"/>
      <c r="M95" s="18"/>
    </row>
    <row r="96" spans="1:13" x14ac:dyDescent="0.2">
      <c r="A96" s="7" t="s">
        <v>9</v>
      </c>
      <c r="B96" s="17">
        <v>5</v>
      </c>
      <c r="C96" s="17">
        <v>17</v>
      </c>
      <c r="D96" s="17">
        <v>57</v>
      </c>
      <c r="E96" s="49">
        <v>79</v>
      </c>
      <c r="F96" s="17">
        <v>13</v>
      </c>
      <c r="G96" s="17">
        <v>77</v>
      </c>
      <c r="H96" s="17">
        <v>233</v>
      </c>
      <c r="I96" s="49">
        <v>323</v>
      </c>
      <c r="J96" s="17"/>
      <c r="K96" s="17"/>
      <c r="L96" s="17"/>
      <c r="M96" s="18"/>
    </row>
    <row r="97" spans="1:13" x14ac:dyDescent="0.2">
      <c r="A97" s="7" t="s">
        <v>10</v>
      </c>
      <c r="B97" s="17">
        <v>27</v>
      </c>
      <c r="C97" s="17">
        <v>18</v>
      </c>
      <c r="D97" s="17">
        <v>64</v>
      </c>
      <c r="E97" s="49">
        <v>109</v>
      </c>
      <c r="F97" s="17">
        <v>70</v>
      </c>
      <c r="G97" s="17">
        <v>184</v>
      </c>
      <c r="H97" s="17">
        <v>436</v>
      </c>
      <c r="I97" s="49">
        <v>690</v>
      </c>
      <c r="J97" s="17"/>
      <c r="K97" s="17"/>
      <c r="L97" s="17"/>
      <c r="M97" s="18"/>
    </row>
    <row r="98" spans="1:13" x14ac:dyDescent="0.2">
      <c r="A98" s="7" t="s">
        <v>11</v>
      </c>
      <c r="B98" s="17">
        <v>101</v>
      </c>
      <c r="C98" s="17">
        <v>32</v>
      </c>
      <c r="D98" s="17">
        <v>103</v>
      </c>
      <c r="E98" s="49">
        <v>236</v>
      </c>
      <c r="F98" s="17">
        <v>254</v>
      </c>
      <c r="G98" s="17">
        <v>170</v>
      </c>
      <c r="H98" s="17">
        <v>432</v>
      </c>
      <c r="I98" s="49">
        <v>856</v>
      </c>
      <c r="J98" s="17"/>
      <c r="K98" s="17"/>
      <c r="L98" s="17"/>
      <c r="M98" s="18"/>
    </row>
    <row r="99" spans="1:13" x14ac:dyDescent="0.2">
      <c r="A99" s="7" t="s">
        <v>12</v>
      </c>
      <c r="B99" s="17">
        <v>75</v>
      </c>
      <c r="C99" s="17">
        <v>63</v>
      </c>
      <c r="D99" s="17">
        <v>367</v>
      </c>
      <c r="E99" s="49">
        <v>505</v>
      </c>
      <c r="F99" s="17">
        <v>187</v>
      </c>
      <c r="G99" s="17">
        <v>496</v>
      </c>
      <c r="H99" s="17">
        <v>2513</v>
      </c>
      <c r="I99" s="49">
        <v>3196</v>
      </c>
      <c r="J99" s="17"/>
      <c r="K99" s="17"/>
      <c r="L99" s="17"/>
      <c r="M99" s="18"/>
    </row>
    <row r="100" spans="1:13" x14ac:dyDescent="0.2">
      <c r="A100" s="7" t="s">
        <v>23</v>
      </c>
      <c r="B100" s="17">
        <v>72</v>
      </c>
      <c r="C100" s="17">
        <v>12</v>
      </c>
      <c r="D100" s="17">
        <v>60</v>
      </c>
      <c r="E100" s="49">
        <v>144</v>
      </c>
      <c r="F100" s="17">
        <v>187</v>
      </c>
      <c r="G100" s="17">
        <v>27</v>
      </c>
      <c r="H100" s="17">
        <v>199</v>
      </c>
      <c r="I100" s="49">
        <v>413</v>
      </c>
      <c r="J100" s="17"/>
      <c r="K100" s="17"/>
      <c r="L100" s="17"/>
      <c r="M100" s="18"/>
    </row>
    <row r="101" spans="1:13" x14ac:dyDescent="0.2">
      <c r="A101" s="7" t="s">
        <v>82</v>
      </c>
      <c r="B101" s="17">
        <v>50</v>
      </c>
      <c r="C101" s="17">
        <v>27</v>
      </c>
      <c r="D101" s="17">
        <v>110</v>
      </c>
      <c r="E101" s="49">
        <v>187</v>
      </c>
      <c r="F101" s="17">
        <v>149</v>
      </c>
      <c r="G101" s="17">
        <v>140</v>
      </c>
      <c r="H101" s="17">
        <v>481</v>
      </c>
      <c r="I101" s="49">
        <v>770</v>
      </c>
      <c r="J101" s="17"/>
      <c r="K101" s="17"/>
      <c r="L101" s="17"/>
      <c r="M101" s="18"/>
    </row>
    <row r="102" spans="1:13" x14ac:dyDescent="0.2">
      <c r="A102" s="7" t="s">
        <v>83</v>
      </c>
      <c r="B102" s="17">
        <v>33</v>
      </c>
      <c r="C102" s="17">
        <v>27</v>
      </c>
      <c r="D102" s="17">
        <v>135</v>
      </c>
      <c r="E102" s="49">
        <v>195</v>
      </c>
      <c r="F102" s="17">
        <v>81</v>
      </c>
      <c r="G102" s="17">
        <v>261</v>
      </c>
      <c r="H102" s="17">
        <v>816</v>
      </c>
      <c r="I102" s="49">
        <v>1158</v>
      </c>
      <c r="J102" s="17"/>
      <c r="K102" s="17"/>
      <c r="L102" s="17"/>
      <c r="M102" s="18"/>
    </row>
    <row r="103" spans="1:13" x14ac:dyDescent="0.2">
      <c r="A103" s="7" t="s">
        <v>84</v>
      </c>
      <c r="B103" s="17">
        <v>18</v>
      </c>
      <c r="C103" s="17">
        <v>5</v>
      </c>
      <c r="D103" s="17">
        <v>22</v>
      </c>
      <c r="E103" s="49">
        <v>45</v>
      </c>
      <c r="F103" s="17">
        <v>50</v>
      </c>
      <c r="G103" s="17">
        <v>53</v>
      </c>
      <c r="H103" s="17">
        <v>83</v>
      </c>
      <c r="I103" s="49">
        <v>186</v>
      </c>
      <c r="J103" s="17"/>
      <c r="K103" s="17"/>
      <c r="L103" s="17"/>
      <c r="M103" s="18"/>
    </row>
    <row r="104" spans="1:13" x14ac:dyDescent="0.2">
      <c r="A104" s="7" t="s">
        <v>85</v>
      </c>
      <c r="B104" s="17">
        <v>36</v>
      </c>
      <c r="C104" s="17">
        <v>19</v>
      </c>
      <c r="D104" s="17">
        <v>50</v>
      </c>
      <c r="E104" s="49">
        <v>105</v>
      </c>
      <c r="F104" s="17">
        <v>92</v>
      </c>
      <c r="G104" s="17">
        <v>162</v>
      </c>
      <c r="H104" s="17">
        <v>203</v>
      </c>
      <c r="I104" s="49">
        <v>457</v>
      </c>
      <c r="J104" s="17"/>
      <c r="K104" s="17"/>
      <c r="L104" s="17"/>
      <c r="M104" s="18"/>
    </row>
    <row r="105" spans="1:13" x14ac:dyDescent="0.2">
      <c r="A105" s="7" t="s">
        <v>86</v>
      </c>
      <c r="B105" s="17">
        <v>15</v>
      </c>
      <c r="C105" s="17">
        <v>19</v>
      </c>
      <c r="D105" s="17">
        <v>97</v>
      </c>
      <c r="E105" s="49">
        <v>131</v>
      </c>
      <c r="F105" s="17">
        <v>37</v>
      </c>
      <c r="G105" s="17">
        <v>167</v>
      </c>
      <c r="H105" s="17">
        <v>436</v>
      </c>
      <c r="I105" s="49">
        <v>640</v>
      </c>
      <c r="J105" s="17"/>
      <c r="K105" s="17"/>
      <c r="L105" s="17"/>
      <c r="M105" s="18"/>
    </row>
    <row r="106" spans="1:13" x14ac:dyDescent="0.2">
      <c r="A106" s="7" t="s">
        <v>87</v>
      </c>
      <c r="B106" s="17">
        <v>26</v>
      </c>
      <c r="C106" s="17">
        <v>23</v>
      </c>
      <c r="D106" s="17">
        <v>58</v>
      </c>
      <c r="E106" s="49">
        <v>107</v>
      </c>
      <c r="F106" s="17">
        <v>78</v>
      </c>
      <c r="G106" s="17">
        <v>118</v>
      </c>
      <c r="H106" s="17">
        <v>378</v>
      </c>
      <c r="I106" s="49">
        <v>574</v>
      </c>
      <c r="J106" s="17"/>
      <c r="K106" s="17"/>
      <c r="L106" s="17"/>
      <c r="M106" s="18"/>
    </row>
    <row r="107" spans="1:13" x14ac:dyDescent="0.2">
      <c r="A107" s="7" t="s">
        <v>91</v>
      </c>
      <c r="B107" s="17">
        <v>42</v>
      </c>
      <c r="C107" s="17">
        <v>11</v>
      </c>
      <c r="D107" s="17">
        <v>93</v>
      </c>
      <c r="E107" s="49">
        <v>146</v>
      </c>
      <c r="F107" s="17">
        <v>96</v>
      </c>
      <c r="G107" s="17">
        <v>135</v>
      </c>
      <c r="H107" s="17">
        <v>390</v>
      </c>
      <c r="I107" s="49">
        <v>621</v>
      </c>
      <c r="J107" s="17"/>
      <c r="K107" s="17"/>
      <c r="L107" s="17"/>
      <c r="M107" s="18"/>
    </row>
    <row r="108" spans="1:13" x14ac:dyDescent="0.2">
      <c r="A108" s="6" t="str">
        <f>VLOOKUP("&lt;Zeilentitel_12&gt;",Uebersetzungen!$B$3:$E$103,Uebersetzungen!$B$2+1,FALSE)</f>
        <v>Region Viamala</v>
      </c>
      <c r="B108" s="9"/>
      <c r="C108" s="9"/>
      <c r="D108" s="9"/>
      <c r="E108" s="54"/>
      <c r="F108" s="9"/>
      <c r="G108" s="9"/>
      <c r="H108" s="9"/>
      <c r="I108" s="54"/>
      <c r="J108" s="9"/>
      <c r="K108" s="9"/>
      <c r="L108" s="9"/>
      <c r="M108" s="12"/>
    </row>
    <row r="109" spans="1:13" x14ac:dyDescent="0.2">
      <c r="A109" s="7" t="s">
        <v>13</v>
      </c>
      <c r="B109" s="17">
        <v>4</v>
      </c>
      <c r="C109" s="17">
        <v>0</v>
      </c>
      <c r="D109" s="17">
        <v>22</v>
      </c>
      <c r="E109" s="49">
        <v>26</v>
      </c>
      <c r="F109" s="17">
        <v>13</v>
      </c>
      <c r="G109" s="17">
        <v>0</v>
      </c>
      <c r="H109" s="17">
        <v>188</v>
      </c>
      <c r="I109" s="49">
        <v>201</v>
      </c>
      <c r="J109" s="17"/>
      <c r="K109" s="17"/>
      <c r="L109" s="17"/>
      <c r="M109" s="18"/>
    </row>
    <row r="110" spans="1:13" x14ac:dyDescent="0.2">
      <c r="A110" s="7" t="s">
        <v>14</v>
      </c>
      <c r="B110" s="17">
        <v>4</v>
      </c>
      <c r="C110" s="17">
        <v>7</v>
      </c>
      <c r="D110" s="17">
        <v>19</v>
      </c>
      <c r="E110" s="49">
        <v>30</v>
      </c>
      <c r="F110" s="17">
        <v>11</v>
      </c>
      <c r="G110" s="17">
        <v>27</v>
      </c>
      <c r="H110" s="17">
        <v>473</v>
      </c>
      <c r="I110" s="49">
        <v>511</v>
      </c>
      <c r="J110" s="17"/>
      <c r="K110" s="17"/>
      <c r="L110" s="17"/>
      <c r="M110" s="18"/>
    </row>
    <row r="111" spans="1:13" x14ac:dyDescent="0.2">
      <c r="A111" s="7" t="s">
        <v>15</v>
      </c>
      <c r="B111" s="17">
        <v>11</v>
      </c>
      <c r="C111" s="17">
        <v>8</v>
      </c>
      <c r="D111" s="17">
        <v>47</v>
      </c>
      <c r="E111" s="49">
        <v>66</v>
      </c>
      <c r="F111" s="17">
        <v>28</v>
      </c>
      <c r="G111" s="17">
        <v>45</v>
      </c>
      <c r="H111" s="17">
        <v>343</v>
      </c>
      <c r="I111" s="49">
        <v>416</v>
      </c>
      <c r="J111" s="17"/>
      <c r="K111" s="17"/>
      <c r="L111" s="17"/>
      <c r="M111" s="18"/>
    </row>
    <row r="112" spans="1:13" x14ac:dyDescent="0.2">
      <c r="A112" s="7" t="s">
        <v>16</v>
      </c>
      <c r="B112" s="17">
        <v>5</v>
      </c>
      <c r="C112" s="17">
        <v>23</v>
      </c>
      <c r="D112" s="17">
        <v>41</v>
      </c>
      <c r="E112" s="49">
        <v>69</v>
      </c>
      <c r="F112" s="17">
        <v>10</v>
      </c>
      <c r="G112" s="17">
        <v>197</v>
      </c>
      <c r="H112" s="17">
        <v>109</v>
      </c>
      <c r="I112" s="49">
        <v>316</v>
      </c>
      <c r="J112" s="17"/>
      <c r="K112" s="17"/>
      <c r="L112" s="17"/>
      <c r="M112" s="18"/>
    </row>
    <row r="113" spans="1:13" x14ac:dyDescent="0.2">
      <c r="A113" s="7" t="s">
        <v>17</v>
      </c>
      <c r="B113" s="17">
        <v>41</v>
      </c>
      <c r="C113" s="17">
        <v>39</v>
      </c>
      <c r="D113" s="17">
        <v>115</v>
      </c>
      <c r="E113" s="49">
        <v>195</v>
      </c>
      <c r="F113" s="17">
        <v>117</v>
      </c>
      <c r="G113" s="17">
        <v>284</v>
      </c>
      <c r="H113" s="17">
        <v>1029</v>
      </c>
      <c r="I113" s="49">
        <v>1430</v>
      </c>
      <c r="J113" s="17"/>
      <c r="K113" s="17"/>
      <c r="L113" s="17"/>
      <c r="M113" s="18"/>
    </row>
    <row r="114" spans="1:13" x14ac:dyDescent="0.2">
      <c r="A114" s="7" t="s">
        <v>18</v>
      </c>
      <c r="B114" s="17">
        <v>15</v>
      </c>
      <c r="C114" s="17">
        <v>4</v>
      </c>
      <c r="D114" s="17">
        <v>13</v>
      </c>
      <c r="E114" s="49">
        <v>32</v>
      </c>
      <c r="F114" s="17">
        <v>41</v>
      </c>
      <c r="G114" s="17">
        <v>5</v>
      </c>
      <c r="H114" s="17">
        <v>34</v>
      </c>
      <c r="I114" s="49">
        <v>80</v>
      </c>
      <c r="J114" s="17"/>
      <c r="K114" s="17"/>
      <c r="L114" s="17"/>
      <c r="M114" s="18"/>
    </row>
    <row r="115" spans="1:13" x14ac:dyDescent="0.2">
      <c r="A115" s="7" t="s">
        <v>19</v>
      </c>
      <c r="B115" s="17">
        <v>9</v>
      </c>
      <c r="C115" s="17" t="s">
        <v>206</v>
      </c>
      <c r="D115" s="17">
        <v>30</v>
      </c>
      <c r="E115" s="49">
        <v>42</v>
      </c>
      <c r="F115" s="17">
        <v>28</v>
      </c>
      <c r="G115" s="17" t="s">
        <v>206</v>
      </c>
      <c r="H115" s="17">
        <v>75</v>
      </c>
      <c r="I115" s="49">
        <v>119</v>
      </c>
      <c r="J115" s="17"/>
      <c r="K115" s="17"/>
      <c r="L115" s="17"/>
      <c r="M115" s="18"/>
    </row>
    <row r="116" spans="1:13" x14ac:dyDescent="0.2">
      <c r="A116" s="7" t="s">
        <v>20</v>
      </c>
      <c r="B116" s="17">
        <v>11</v>
      </c>
      <c r="C116" s="17">
        <v>39</v>
      </c>
      <c r="D116" s="17">
        <v>291</v>
      </c>
      <c r="E116" s="49">
        <v>341</v>
      </c>
      <c r="F116" s="17">
        <v>28</v>
      </c>
      <c r="G116" s="17">
        <v>461</v>
      </c>
      <c r="H116" s="17">
        <v>1846</v>
      </c>
      <c r="I116" s="49">
        <v>2335</v>
      </c>
      <c r="J116" s="17"/>
      <c r="K116" s="17"/>
      <c r="L116" s="17"/>
      <c r="M116" s="18"/>
    </row>
    <row r="117" spans="1:13" x14ac:dyDescent="0.2">
      <c r="A117" s="7" t="s">
        <v>21</v>
      </c>
      <c r="B117" s="17">
        <v>14</v>
      </c>
      <c r="C117" s="17">
        <v>0</v>
      </c>
      <c r="D117" s="17">
        <v>12</v>
      </c>
      <c r="E117" s="49">
        <v>26</v>
      </c>
      <c r="F117" s="17">
        <v>36</v>
      </c>
      <c r="G117" s="17">
        <v>0</v>
      </c>
      <c r="H117" s="17">
        <v>51</v>
      </c>
      <c r="I117" s="49">
        <v>87</v>
      </c>
      <c r="J117" s="17"/>
      <c r="K117" s="17"/>
      <c r="L117" s="17"/>
      <c r="M117" s="18"/>
    </row>
    <row r="118" spans="1:13" x14ac:dyDescent="0.2">
      <c r="A118" s="7" t="s">
        <v>22</v>
      </c>
      <c r="B118" s="17">
        <v>9</v>
      </c>
      <c r="C118" s="17">
        <v>0</v>
      </c>
      <c r="D118" s="17">
        <v>11</v>
      </c>
      <c r="E118" s="49">
        <v>20</v>
      </c>
      <c r="F118" s="17">
        <v>25</v>
      </c>
      <c r="G118" s="17">
        <v>0</v>
      </c>
      <c r="H118" s="17">
        <v>34</v>
      </c>
      <c r="I118" s="49">
        <v>59</v>
      </c>
      <c r="J118" s="17"/>
      <c r="K118" s="17"/>
      <c r="L118" s="17"/>
      <c r="M118" s="18"/>
    </row>
    <row r="119" spans="1:13" x14ac:dyDescent="0.2">
      <c r="A119" s="7" t="s">
        <v>24</v>
      </c>
      <c r="B119" s="17">
        <v>48</v>
      </c>
      <c r="C119" s="17">
        <v>30</v>
      </c>
      <c r="D119" s="17">
        <v>109</v>
      </c>
      <c r="E119" s="49">
        <v>187</v>
      </c>
      <c r="F119" s="17">
        <v>153</v>
      </c>
      <c r="G119" s="17">
        <v>62</v>
      </c>
      <c r="H119" s="17">
        <v>303</v>
      </c>
      <c r="I119" s="49">
        <v>518</v>
      </c>
      <c r="J119" s="17"/>
      <c r="K119" s="17"/>
      <c r="L119" s="17"/>
      <c r="M119" s="18"/>
    </row>
    <row r="120" spans="1:13" x14ac:dyDescent="0.2">
      <c r="A120" s="7" t="s">
        <v>25</v>
      </c>
      <c r="B120" s="17">
        <v>13</v>
      </c>
      <c r="C120" s="17" t="s">
        <v>206</v>
      </c>
      <c r="D120" s="17">
        <v>21</v>
      </c>
      <c r="E120" s="49">
        <v>36</v>
      </c>
      <c r="F120" s="17">
        <v>37</v>
      </c>
      <c r="G120" s="17" t="s">
        <v>206</v>
      </c>
      <c r="H120" s="17">
        <v>75</v>
      </c>
      <c r="I120" s="49">
        <v>125</v>
      </c>
      <c r="J120" s="17"/>
      <c r="K120" s="17"/>
      <c r="L120" s="17"/>
      <c r="M120" s="18"/>
    </row>
    <row r="121" spans="1:13" x14ac:dyDescent="0.2">
      <c r="A121" s="7" t="s">
        <v>26</v>
      </c>
      <c r="B121" s="17">
        <v>8</v>
      </c>
      <c r="C121" s="17">
        <v>4</v>
      </c>
      <c r="D121" s="17">
        <v>11</v>
      </c>
      <c r="E121" s="49">
        <v>23</v>
      </c>
      <c r="F121" s="17">
        <v>27</v>
      </c>
      <c r="G121" s="17">
        <v>31</v>
      </c>
      <c r="H121" s="17">
        <v>28</v>
      </c>
      <c r="I121" s="49">
        <v>86</v>
      </c>
      <c r="J121" s="17"/>
      <c r="K121" s="17"/>
      <c r="L121" s="17"/>
      <c r="M121" s="18"/>
    </row>
    <row r="122" spans="1:13" x14ac:dyDescent="0.2">
      <c r="A122" s="7" t="s">
        <v>27</v>
      </c>
      <c r="B122" s="17">
        <v>12</v>
      </c>
      <c r="C122" s="17">
        <v>19</v>
      </c>
      <c r="D122" s="17">
        <v>54</v>
      </c>
      <c r="E122" s="49">
        <v>85</v>
      </c>
      <c r="F122" s="17">
        <v>37</v>
      </c>
      <c r="G122" s="17">
        <v>89</v>
      </c>
      <c r="H122" s="17">
        <v>349</v>
      </c>
      <c r="I122" s="49">
        <v>475</v>
      </c>
      <c r="J122" s="17"/>
      <c r="K122" s="17"/>
      <c r="L122" s="17"/>
      <c r="M122" s="18"/>
    </row>
    <row r="123" spans="1:13" x14ac:dyDescent="0.2">
      <c r="A123" s="7" t="s">
        <v>28</v>
      </c>
      <c r="B123" s="17" t="s">
        <v>206</v>
      </c>
      <c r="C123" s="17">
        <v>0</v>
      </c>
      <c r="D123" s="17" t="s">
        <v>206</v>
      </c>
      <c r="E123" s="49">
        <v>6</v>
      </c>
      <c r="F123" s="17" t="s">
        <v>206</v>
      </c>
      <c r="G123" s="17">
        <v>0</v>
      </c>
      <c r="H123" s="17" t="s">
        <v>206</v>
      </c>
      <c r="I123" s="49">
        <v>19</v>
      </c>
      <c r="J123" s="17"/>
      <c r="K123" s="17"/>
      <c r="L123" s="17"/>
      <c r="M123" s="18"/>
    </row>
    <row r="124" spans="1:13" x14ac:dyDescent="0.2">
      <c r="A124" s="7" t="s">
        <v>29</v>
      </c>
      <c r="B124" s="17">
        <v>10</v>
      </c>
      <c r="C124" s="17">
        <v>10</v>
      </c>
      <c r="D124" s="17">
        <v>28</v>
      </c>
      <c r="E124" s="49">
        <v>48</v>
      </c>
      <c r="F124" s="17">
        <v>25</v>
      </c>
      <c r="G124" s="17">
        <v>103</v>
      </c>
      <c r="H124" s="17">
        <v>65</v>
      </c>
      <c r="I124" s="49">
        <v>193</v>
      </c>
      <c r="J124" s="17"/>
      <c r="K124" s="17"/>
      <c r="L124" s="17"/>
      <c r="M124" s="18"/>
    </row>
    <row r="125" spans="1:13" x14ac:dyDescent="0.2">
      <c r="A125" s="7" t="s">
        <v>30</v>
      </c>
      <c r="B125" s="17" t="s">
        <v>206</v>
      </c>
      <c r="C125" s="17" t="s">
        <v>206</v>
      </c>
      <c r="D125" s="17">
        <v>4</v>
      </c>
      <c r="E125" s="49">
        <v>9</v>
      </c>
      <c r="F125" s="17" t="s">
        <v>206</v>
      </c>
      <c r="G125" s="17" t="s">
        <v>206</v>
      </c>
      <c r="H125" s="17">
        <v>18</v>
      </c>
      <c r="I125" s="49">
        <v>50</v>
      </c>
      <c r="J125" s="17"/>
      <c r="K125" s="17"/>
      <c r="L125" s="17"/>
      <c r="M125" s="18"/>
    </row>
    <row r="126" spans="1:13" x14ac:dyDescent="0.2">
      <c r="A126" s="7" t="s">
        <v>93</v>
      </c>
      <c r="B126" s="17">
        <v>38</v>
      </c>
      <c r="C126" s="17">
        <v>13</v>
      </c>
      <c r="D126" s="17">
        <v>42</v>
      </c>
      <c r="E126" s="49">
        <v>93</v>
      </c>
      <c r="F126" s="17">
        <v>94</v>
      </c>
      <c r="G126" s="17">
        <v>47</v>
      </c>
      <c r="H126" s="17">
        <v>178</v>
      </c>
      <c r="I126" s="49">
        <v>319</v>
      </c>
      <c r="J126" s="17"/>
      <c r="K126" s="17"/>
      <c r="L126" s="17"/>
      <c r="M126" s="18"/>
    </row>
    <row r="127" spans="1:13" x14ac:dyDescent="0.2">
      <c r="A127" s="7" t="s">
        <v>102</v>
      </c>
      <c r="B127" s="17">
        <v>35</v>
      </c>
      <c r="C127" s="17" t="s">
        <v>206</v>
      </c>
      <c r="D127" s="17">
        <v>33</v>
      </c>
      <c r="E127" s="49">
        <v>71</v>
      </c>
      <c r="F127" s="17">
        <v>108</v>
      </c>
      <c r="G127" s="17" t="s">
        <v>206</v>
      </c>
      <c r="H127" s="17">
        <v>146</v>
      </c>
      <c r="I127" s="49">
        <v>258</v>
      </c>
      <c r="J127" s="17"/>
      <c r="K127" s="17"/>
      <c r="L127" s="17"/>
      <c r="M127" s="18"/>
    </row>
    <row r="128" spans="1:13" ht="13.5" thickBot="1" x14ac:dyDescent="0.25">
      <c r="A128" s="16"/>
      <c r="B128" s="60"/>
      <c r="C128" s="55"/>
      <c r="D128" s="55"/>
      <c r="E128" s="56"/>
      <c r="F128" s="55"/>
      <c r="G128" s="55"/>
      <c r="H128" s="55"/>
      <c r="I128" s="56"/>
      <c r="J128" s="55"/>
      <c r="K128" s="55"/>
      <c r="L128" s="55"/>
      <c r="M128" s="69"/>
    </row>
    <row r="130" spans="1:1" x14ac:dyDescent="0.2">
      <c r="A130" s="10" t="str">
        <f>VLOOKUP("&lt;Legende_1&gt;",Uebersetzungen!$B$3:$E$352,Uebersetzungen!$B$2+1,FALSE)</f>
        <v>* aus Datenschutzgründen nicht einzeln ausgewiesen</v>
      </c>
    </row>
    <row r="132" spans="1:1" x14ac:dyDescent="0.2">
      <c r="A132" s="5" t="str">
        <f>VLOOKUP("&lt;Quelle_1&gt;",Uebersetzungen!$B$3:$E$56,Uebersetzungen!$B$2+1,FALSE)</f>
        <v>Quelle: BFS (STATENT)</v>
      </c>
    </row>
    <row r="133" spans="1:1" x14ac:dyDescent="0.2">
      <c r="A133" s="10" t="str">
        <f>VLOOKUP("&lt;Aktualisierung&gt;",Uebersetzungen!$B$3:$E$56,Uebersetzungen!$B$2+1,FALSE)</f>
        <v>Letztmals aktualisiert am: 21.08.2024</v>
      </c>
    </row>
  </sheetData>
  <sheetProtection sheet="1" objects="1" scenarios="1"/>
  <mergeCells count="5">
    <mergeCell ref="A7:E7"/>
    <mergeCell ref="A9:J9"/>
    <mergeCell ref="B12:E12"/>
    <mergeCell ref="F12:I12"/>
    <mergeCell ref="J12:M12"/>
  </mergeCells>
  <pageMargins left="0.7" right="0.7" top="0.78740157499999996" bottom="0.78740157499999996" header="0.3" footer="0.3"/>
  <pageSetup paperSize="9" scale="35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409" r:id="rId4" name="Option Button 1">
              <controlPr defaultSize="0" autoFill="0" autoLine="0" autoPict="0">
                <anchor moveWithCells="1">
                  <from>
                    <xdr:col>4</xdr:col>
                    <xdr:colOff>990600</xdr:colOff>
                    <xdr:row>1</xdr:row>
                    <xdr:rowOff>114300</xdr:rowOff>
                  </from>
                  <to>
                    <xdr:col>5</xdr:col>
                    <xdr:colOff>904875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0" r:id="rId5" name="Option Button 2">
              <controlPr defaultSize="0" autoFill="0" autoLine="0" autoPict="0">
                <anchor moveWithCells="1">
                  <from>
                    <xdr:col>4</xdr:col>
                    <xdr:colOff>990600</xdr:colOff>
                    <xdr:row>2</xdr:row>
                    <xdr:rowOff>104775</xdr:rowOff>
                  </from>
                  <to>
                    <xdr:col>6</xdr:col>
                    <xdr:colOff>142875</xdr:colOff>
                    <xdr:row>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1" r:id="rId6" name="Option Button 3">
              <controlPr defaultSize="0" autoFill="0" autoLine="0" autoPict="0">
                <anchor moveWithCells="1">
                  <from>
                    <xdr:col>4</xdr:col>
                    <xdr:colOff>990600</xdr:colOff>
                    <xdr:row>3</xdr:row>
                    <xdr:rowOff>66675</xdr:rowOff>
                  </from>
                  <to>
                    <xdr:col>5</xdr:col>
                    <xdr:colOff>904875</xdr:colOff>
                    <xdr:row>4</xdr:row>
                    <xdr:rowOff>95250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133"/>
  <sheetViews>
    <sheetView zoomScaleNormal="100" workbookViewId="0"/>
  </sheetViews>
  <sheetFormatPr baseColWidth="10" defaultRowHeight="12.75" x14ac:dyDescent="0.2"/>
  <cols>
    <col min="1" max="1" width="35.7109375" style="10" customWidth="1"/>
    <col min="2" max="11" width="16.7109375" style="10" customWidth="1"/>
    <col min="12" max="12" width="16.7109375" style="22" customWidth="1"/>
    <col min="13" max="13" width="16.7109375" style="10" customWidth="1"/>
    <col min="14" max="16384" width="11.42578125" style="10"/>
  </cols>
  <sheetData>
    <row r="1" spans="1:13" s="1" customFormat="1" x14ac:dyDescent="0.2">
      <c r="L1" s="2"/>
    </row>
    <row r="2" spans="1:13" s="1" customFormat="1" ht="15.75" x14ac:dyDescent="0.25">
      <c r="B2" s="13"/>
      <c r="C2" s="13"/>
      <c r="D2" s="14"/>
      <c r="E2" s="14"/>
      <c r="F2" s="14"/>
      <c r="G2" s="14"/>
      <c r="H2" s="14"/>
      <c r="I2" s="14"/>
      <c r="J2" s="14"/>
      <c r="K2" s="14"/>
      <c r="L2" s="20"/>
    </row>
    <row r="3" spans="1:13" s="1" customFormat="1" ht="15.75" x14ac:dyDescent="0.25">
      <c r="B3" s="13"/>
      <c r="C3" s="13"/>
      <c r="D3" s="14"/>
      <c r="E3" s="14"/>
      <c r="F3" s="14"/>
      <c r="G3" s="14"/>
      <c r="H3" s="14"/>
      <c r="I3" s="14"/>
      <c r="J3" s="14"/>
      <c r="K3" s="14"/>
      <c r="L3" s="20"/>
    </row>
    <row r="4" spans="1:13" s="1" customFormat="1" ht="15.75" x14ac:dyDescent="0.25">
      <c r="B4" s="13"/>
      <c r="C4" s="13"/>
      <c r="D4" s="14"/>
      <c r="E4" s="14"/>
      <c r="F4" s="14"/>
      <c r="G4" s="14"/>
      <c r="H4" s="14"/>
      <c r="I4" s="14"/>
      <c r="J4" s="14"/>
      <c r="K4" s="14"/>
      <c r="L4" s="20"/>
    </row>
    <row r="5" spans="1:13" s="2" customFormat="1" x14ac:dyDescent="0.2"/>
    <row r="6" spans="1:13" s="1" customFormat="1" ht="6" customHeight="1" x14ac:dyDescent="0.2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</row>
    <row r="7" spans="1:13" s="2" customFormat="1" ht="15.75" customHeight="1" x14ac:dyDescent="0.2">
      <c r="A7" s="73" t="str">
        <f>VLOOKUP("&lt;Fachbereich&gt;",Uebersetzungen!$B$3:$E$103,Uebersetzungen!$B$2+1,FALSE)</f>
        <v>Daten &amp; Statistik</v>
      </c>
      <c r="B7" s="73"/>
      <c r="C7" s="73"/>
      <c r="D7" s="73"/>
      <c r="E7" s="73"/>
      <c r="F7" s="3"/>
      <c r="G7" s="3"/>
      <c r="H7" s="3"/>
      <c r="I7" s="3"/>
      <c r="J7" s="3"/>
      <c r="K7" s="3"/>
      <c r="L7" s="3"/>
    </row>
    <row r="8" spans="1:13" s="2" customFormat="1" ht="15.75" customHeight="1" x14ac:dyDescent="0.2">
      <c r="B8" s="43"/>
      <c r="C8" s="43"/>
      <c r="D8" s="43"/>
      <c r="E8" s="43"/>
      <c r="F8" s="3"/>
      <c r="G8" s="3"/>
      <c r="H8" s="3"/>
      <c r="I8" s="3"/>
      <c r="J8" s="3"/>
      <c r="K8" s="3"/>
      <c r="L8" s="3"/>
    </row>
    <row r="9" spans="1:13" s="2" customFormat="1" ht="15.75" customHeight="1" x14ac:dyDescent="0.25">
      <c r="A9" s="74" t="str">
        <f>VLOOKUP("&lt;Titel&gt;",Uebersetzungen!$B$3:$E$35,Uebersetzungen!$B$2+1,FALSE)</f>
        <v>Wirtschaftsstruktur der Bündner Regionen und Gemeinden</v>
      </c>
      <c r="B9" s="75"/>
      <c r="C9" s="75"/>
      <c r="D9" s="75"/>
      <c r="E9" s="75"/>
      <c r="F9" s="75"/>
      <c r="G9" s="75"/>
      <c r="H9" s="75"/>
      <c r="I9" s="75"/>
      <c r="J9" s="75"/>
      <c r="K9" s="44"/>
    </row>
    <row r="10" spans="1:13" s="5" customFormat="1" x14ac:dyDescent="0.2">
      <c r="A10" s="37" t="str">
        <f>VLOOKUP("&lt;UTitel&gt;",Uebersetzungen!$B$3:$E$103,Uebersetzungen!$B$2+1,FALSE)</f>
        <v>(Gemeindestand 2024: 101 Gemeinden)</v>
      </c>
      <c r="B10" s="38"/>
      <c r="C10" s="38"/>
      <c r="D10" s="39"/>
      <c r="E10" s="39"/>
      <c r="F10" s="39"/>
      <c r="G10" s="40"/>
      <c r="H10" s="40"/>
      <c r="I10" s="40"/>
    </row>
    <row r="11" spans="1:13" s="4" customFormat="1" ht="13.5" thickBot="1" x14ac:dyDescent="0.25">
      <c r="L11" s="21"/>
    </row>
    <row r="12" spans="1:13" s="67" customFormat="1" ht="17.25" customHeight="1" x14ac:dyDescent="0.2">
      <c r="A12" s="66"/>
      <c r="B12" s="76" t="str">
        <f>VLOOKUP("&lt;SpaltenTitel_1&gt;",Uebersetzungen!$B$3:$E$33,Uebersetzungen!$B$2+1,FALSE)</f>
        <v>Arbeitsstätten</v>
      </c>
      <c r="C12" s="77"/>
      <c r="D12" s="77"/>
      <c r="E12" s="78"/>
      <c r="F12" s="76" t="str">
        <f>VLOOKUP("&lt;SpaltenTitel_2&gt;",Uebersetzungen!$B$3:$E$33,Uebersetzungen!$B$2+1,FALSE)</f>
        <v>Beschäftigte</v>
      </c>
      <c r="G12" s="77"/>
      <c r="H12" s="77"/>
      <c r="I12" s="78"/>
      <c r="J12" s="76" t="str">
        <f>VLOOKUP("&lt;SpaltenTitel_3&gt;",Uebersetzungen!$B$3:$E$33,Uebersetzungen!$B$2+1,FALSE)</f>
        <v>Vollzeitäquivalente (VZÄ)</v>
      </c>
      <c r="K12" s="77"/>
      <c r="L12" s="77"/>
      <c r="M12" s="79"/>
    </row>
    <row r="13" spans="1:13" s="42" customFormat="1" ht="17.25" customHeight="1" x14ac:dyDescent="0.2">
      <c r="A13" s="45"/>
      <c r="B13" s="58" t="str">
        <f>VLOOKUP("&lt;SpaltenTitel_1.1&gt;",Uebersetzungen!$B$3:$E$33,Uebersetzungen!$B$2+1,FALSE)</f>
        <v>Primärer Sektor</v>
      </c>
      <c r="C13" s="46" t="str">
        <f>VLOOKUP("&lt;SpaltenTitel_1.2&gt;",Uebersetzungen!$B$3:$E$33,Uebersetzungen!$B$2+1,FALSE)</f>
        <v>Sekundärer Sektor</v>
      </c>
      <c r="D13" s="46" t="str">
        <f>VLOOKUP("&lt;SpaltenTitel_1.3&gt;",Uebersetzungen!$B$3:$E$72,Uebersetzungen!$B$2+1,FALSE)</f>
        <v>Tertiärer Sektor</v>
      </c>
      <c r="E13" s="47" t="str">
        <f>VLOOKUP("&lt;SpaltenTitel_1.4&gt;",Uebersetzungen!$B$3:$E$72,Uebersetzungen!$B$2+1,FALSE)</f>
        <v>Total</v>
      </c>
      <c r="F13" s="58" t="str">
        <f>VLOOKUP("&lt;SpaltenTitel_1.1&gt;",Uebersetzungen!$B$3:$E$33,Uebersetzungen!$B$2+1,FALSE)</f>
        <v>Primärer Sektor</v>
      </c>
      <c r="G13" s="46" t="str">
        <f>VLOOKUP("&lt;SpaltenTitel_1.2&gt;",Uebersetzungen!$B$3:$E$33,Uebersetzungen!$B$2+1,FALSE)</f>
        <v>Sekundärer Sektor</v>
      </c>
      <c r="H13" s="46" t="str">
        <f>VLOOKUP("&lt;SpaltenTitel_1.3&gt;",Uebersetzungen!$B$3:$E$72,Uebersetzungen!$B$2+1,FALSE)</f>
        <v>Tertiärer Sektor</v>
      </c>
      <c r="I13" s="47" t="str">
        <f>VLOOKUP("&lt;SpaltenTitel_1.4&gt;",Uebersetzungen!$B$3:$E$72,Uebersetzungen!$B$2+1,FALSE)</f>
        <v>Total</v>
      </c>
      <c r="J13" s="58" t="str">
        <f>VLOOKUP("&lt;SpaltenTitel_1.1&gt;",Uebersetzungen!$B$3:$E$33,Uebersetzungen!$B$2+1,FALSE)</f>
        <v>Primärer Sektor</v>
      </c>
      <c r="K13" s="46" t="str">
        <f>VLOOKUP("&lt;SpaltenTitel_1.2&gt;",Uebersetzungen!$B$3:$E$33,Uebersetzungen!$B$2+1,FALSE)</f>
        <v>Sekundärer Sektor</v>
      </c>
      <c r="L13" s="46" t="str">
        <f>VLOOKUP("&lt;SpaltenTitel_1.3&gt;",Uebersetzungen!$B$3:$E$72,Uebersetzungen!$B$2+1,FALSE)</f>
        <v>Tertiärer Sektor</v>
      </c>
      <c r="M13" s="68" t="str">
        <f>VLOOKUP("&lt;SpaltenTitel_1.4&gt;",Uebersetzungen!$B$3:$E$72,Uebersetzungen!$B$2+1,FALSE)</f>
        <v>Total</v>
      </c>
    </row>
    <row r="14" spans="1:13" x14ac:dyDescent="0.2">
      <c r="A14" s="15"/>
      <c r="B14" s="59"/>
      <c r="C14" s="48"/>
      <c r="D14" s="48"/>
      <c r="E14" s="49"/>
      <c r="F14" s="17"/>
      <c r="G14" s="48"/>
      <c r="H14" s="48"/>
      <c r="I14" s="50"/>
      <c r="J14" s="17"/>
      <c r="K14" s="17"/>
      <c r="L14" s="48"/>
      <c r="M14" s="51"/>
    </row>
    <row r="15" spans="1:13" x14ac:dyDescent="0.2">
      <c r="A15" s="57" t="str">
        <f>VLOOKUP("&lt;Zeilentitel_1&gt;",Uebersetzungen!$B$3:$E$103,Uebersetzungen!$B$2+1,FALSE)</f>
        <v>GRAUBÜNDEN</v>
      </c>
      <c r="B15" s="53">
        <v>2421</v>
      </c>
      <c r="C15" s="8">
        <v>3008</v>
      </c>
      <c r="D15" s="8">
        <v>15450</v>
      </c>
      <c r="E15" s="52">
        <v>20879</v>
      </c>
      <c r="F15" s="8">
        <v>7164</v>
      </c>
      <c r="G15" s="8">
        <v>26914</v>
      </c>
      <c r="H15" s="8">
        <v>98548</v>
      </c>
      <c r="I15" s="52">
        <v>132626</v>
      </c>
      <c r="J15" s="8"/>
      <c r="K15" s="8"/>
      <c r="L15" s="8"/>
      <c r="M15" s="11"/>
    </row>
    <row r="16" spans="1:13" x14ac:dyDescent="0.2">
      <c r="A16" s="6" t="str">
        <f>VLOOKUP("&lt;Zeilentitel_2&gt;",Uebersetzungen!$B$3:$E$103,Uebersetzungen!$B$2+1,FALSE)</f>
        <v>Region Albula</v>
      </c>
      <c r="B16" s="9"/>
      <c r="C16" s="9"/>
      <c r="D16" s="9"/>
      <c r="E16" s="54"/>
      <c r="F16" s="9"/>
      <c r="G16" s="9"/>
      <c r="H16" s="9"/>
      <c r="I16" s="54"/>
      <c r="J16" s="9"/>
      <c r="K16" s="9"/>
      <c r="L16" s="9"/>
      <c r="M16" s="12"/>
    </row>
    <row r="17" spans="1:13" x14ac:dyDescent="0.2">
      <c r="A17" s="7" t="s">
        <v>1</v>
      </c>
      <c r="B17" s="17">
        <v>34</v>
      </c>
      <c r="C17" s="17">
        <v>44</v>
      </c>
      <c r="D17" s="17">
        <v>284</v>
      </c>
      <c r="E17" s="49">
        <v>362</v>
      </c>
      <c r="F17" s="17">
        <v>79</v>
      </c>
      <c r="G17" s="17">
        <v>343</v>
      </c>
      <c r="H17" s="17">
        <v>2408</v>
      </c>
      <c r="I17" s="49">
        <v>2830</v>
      </c>
      <c r="J17" s="17"/>
      <c r="K17" s="17"/>
      <c r="L17" s="17"/>
      <c r="M17" s="18"/>
    </row>
    <row r="18" spans="1:13" x14ac:dyDescent="0.2">
      <c r="A18" s="7" t="s">
        <v>2</v>
      </c>
      <c r="B18" s="17">
        <v>7</v>
      </c>
      <c r="C18" s="17">
        <v>5</v>
      </c>
      <c r="D18" s="17">
        <v>45</v>
      </c>
      <c r="E18" s="49">
        <v>57</v>
      </c>
      <c r="F18" s="17">
        <v>21</v>
      </c>
      <c r="G18" s="17">
        <v>15</v>
      </c>
      <c r="H18" s="17">
        <v>149</v>
      </c>
      <c r="I18" s="49">
        <v>185</v>
      </c>
      <c r="J18" s="17"/>
      <c r="K18" s="17"/>
      <c r="L18" s="17"/>
      <c r="M18" s="18"/>
    </row>
    <row r="19" spans="1:13" x14ac:dyDescent="0.2">
      <c r="A19" s="7" t="s">
        <v>95</v>
      </c>
      <c r="B19" s="17" t="s">
        <v>206</v>
      </c>
      <c r="C19" s="17" t="s">
        <v>206</v>
      </c>
      <c r="D19" s="17">
        <v>8</v>
      </c>
      <c r="E19" s="49">
        <v>12</v>
      </c>
      <c r="F19" s="17" t="s">
        <v>206</v>
      </c>
      <c r="G19" s="17" t="s">
        <v>206</v>
      </c>
      <c r="H19" s="17">
        <v>13</v>
      </c>
      <c r="I19" s="49">
        <v>63</v>
      </c>
      <c r="J19" s="17"/>
      <c r="K19" s="17"/>
      <c r="L19" s="17"/>
      <c r="M19" s="18"/>
    </row>
    <row r="20" spans="1:13" x14ac:dyDescent="0.2">
      <c r="A20" s="7" t="s">
        <v>3</v>
      </c>
      <c r="B20" s="17">
        <v>42</v>
      </c>
      <c r="C20" s="17">
        <v>27</v>
      </c>
      <c r="D20" s="17">
        <v>101</v>
      </c>
      <c r="E20" s="49">
        <v>170</v>
      </c>
      <c r="F20" s="17">
        <v>104</v>
      </c>
      <c r="G20" s="17">
        <v>100</v>
      </c>
      <c r="H20" s="17">
        <v>512</v>
      </c>
      <c r="I20" s="49">
        <v>716</v>
      </c>
      <c r="J20" s="17"/>
      <c r="K20" s="17"/>
      <c r="L20" s="17"/>
      <c r="M20" s="18"/>
    </row>
    <row r="21" spans="1:13" x14ac:dyDescent="0.2">
      <c r="A21" s="7" t="s">
        <v>89</v>
      </c>
      <c r="B21" s="17">
        <v>63</v>
      </c>
      <c r="C21" s="17">
        <v>55</v>
      </c>
      <c r="D21" s="17">
        <v>181</v>
      </c>
      <c r="E21" s="49">
        <v>299</v>
      </c>
      <c r="F21" s="17">
        <v>183</v>
      </c>
      <c r="G21" s="17">
        <v>326</v>
      </c>
      <c r="H21" s="17">
        <v>941</v>
      </c>
      <c r="I21" s="49">
        <v>1450</v>
      </c>
      <c r="J21" s="17"/>
      <c r="K21" s="17"/>
      <c r="L21" s="17"/>
      <c r="M21" s="18"/>
    </row>
    <row r="22" spans="1:13" x14ac:dyDescent="0.2">
      <c r="A22" s="7" t="s">
        <v>92</v>
      </c>
      <c r="B22" s="17">
        <v>21</v>
      </c>
      <c r="C22" s="17">
        <v>23</v>
      </c>
      <c r="D22" s="17">
        <v>72</v>
      </c>
      <c r="E22" s="49">
        <v>116</v>
      </c>
      <c r="F22" s="17">
        <v>129</v>
      </c>
      <c r="G22" s="17">
        <v>95</v>
      </c>
      <c r="H22" s="17">
        <v>343</v>
      </c>
      <c r="I22" s="49">
        <v>567</v>
      </c>
      <c r="J22" s="17"/>
      <c r="K22" s="17"/>
      <c r="L22" s="17"/>
      <c r="M22" s="18"/>
    </row>
    <row r="23" spans="1:13" x14ac:dyDescent="0.2">
      <c r="A23" s="6" t="str">
        <f>VLOOKUP("&lt;Zeilentitel_3&gt;",Uebersetzungen!$B$3:$E$103,Uebersetzungen!$B$2+1,FALSE)</f>
        <v>Region Bernina</v>
      </c>
      <c r="B23" s="9"/>
      <c r="C23" s="9"/>
      <c r="D23" s="9"/>
      <c r="E23" s="54"/>
      <c r="F23" s="9"/>
      <c r="G23" s="9"/>
      <c r="H23" s="9"/>
      <c r="I23" s="54"/>
      <c r="J23" s="9"/>
      <c r="K23" s="9"/>
      <c r="L23" s="9"/>
      <c r="M23" s="12"/>
    </row>
    <row r="24" spans="1:13" x14ac:dyDescent="0.2">
      <c r="A24" s="7" t="s">
        <v>4</v>
      </c>
      <c r="B24" s="17">
        <v>23</v>
      </c>
      <c r="C24" s="17">
        <v>37</v>
      </c>
      <c r="D24" s="17">
        <v>73</v>
      </c>
      <c r="E24" s="49">
        <v>133</v>
      </c>
      <c r="F24" s="17">
        <v>146</v>
      </c>
      <c r="G24" s="17">
        <v>403</v>
      </c>
      <c r="H24" s="17">
        <v>293</v>
      </c>
      <c r="I24" s="49">
        <v>842</v>
      </c>
      <c r="J24" s="17"/>
      <c r="K24" s="17"/>
      <c r="L24" s="17"/>
      <c r="M24" s="18"/>
    </row>
    <row r="25" spans="1:13" x14ac:dyDescent="0.2">
      <c r="A25" s="7" t="s">
        <v>5</v>
      </c>
      <c r="B25" s="17">
        <v>67</v>
      </c>
      <c r="C25" s="17">
        <v>98</v>
      </c>
      <c r="D25" s="17">
        <v>272</v>
      </c>
      <c r="E25" s="49">
        <v>437</v>
      </c>
      <c r="F25" s="17">
        <v>214</v>
      </c>
      <c r="G25" s="17">
        <v>625</v>
      </c>
      <c r="H25" s="17">
        <v>1354</v>
      </c>
      <c r="I25" s="49">
        <v>2193</v>
      </c>
      <c r="J25" s="17"/>
      <c r="K25" s="17"/>
      <c r="L25" s="17"/>
      <c r="M25" s="18"/>
    </row>
    <row r="26" spans="1:13" x14ac:dyDescent="0.2">
      <c r="A26" s="6" t="str">
        <f>VLOOKUP("&lt;Zeilentitel_4&gt;",Uebersetzungen!$B$3:$E$103,Uebersetzungen!$B$2+1,FALSE)</f>
        <v>Region Engiadina Bassa/Val Müstair</v>
      </c>
      <c r="B26" s="9"/>
      <c r="C26" s="9"/>
      <c r="D26" s="9"/>
      <c r="E26" s="54"/>
      <c r="F26" s="9"/>
      <c r="G26" s="9"/>
      <c r="H26" s="9"/>
      <c r="I26" s="54"/>
      <c r="J26" s="9"/>
      <c r="K26" s="9"/>
      <c r="L26" s="9"/>
      <c r="M26" s="12"/>
    </row>
    <row r="27" spans="1:13" x14ac:dyDescent="0.2">
      <c r="A27" s="7" t="s">
        <v>38</v>
      </c>
      <c r="B27" s="17">
        <v>28</v>
      </c>
      <c r="C27" s="17">
        <v>31</v>
      </c>
      <c r="D27" s="17">
        <v>126</v>
      </c>
      <c r="E27" s="49">
        <v>185</v>
      </c>
      <c r="F27" s="17">
        <v>90</v>
      </c>
      <c r="G27" s="17">
        <v>212</v>
      </c>
      <c r="H27" s="17">
        <v>659</v>
      </c>
      <c r="I27" s="49">
        <v>961</v>
      </c>
      <c r="J27" s="17"/>
      <c r="K27" s="17"/>
      <c r="L27" s="17"/>
      <c r="M27" s="18"/>
    </row>
    <row r="28" spans="1:13" x14ac:dyDescent="0.2">
      <c r="A28" s="7" t="s">
        <v>39</v>
      </c>
      <c r="B28" s="17">
        <v>18</v>
      </c>
      <c r="C28" s="17">
        <v>14</v>
      </c>
      <c r="D28" s="17">
        <v>119</v>
      </c>
      <c r="E28" s="49">
        <v>151</v>
      </c>
      <c r="F28" s="17">
        <v>40</v>
      </c>
      <c r="G28" s="17">
        <v>51</v>
      </c>
      <c r="H28" s="17">
        <v>1154</v>
      </c>
      <c r="I28" s="49">
        <v>1245</v>
      </c>
      <c r="J28" s="17"/>
      <c r="K28" s="17"/>
      <c r="L28" s="17"/>
      <c r="M28" s="18"/>
    </row>
    <row r="29" spans="1:13" x14ac:dyDescent="0.2">
      <c r="A29" s="7" t="s">
        <v>40</v>
      </c>
      <c r="B29" s="17">
        <v>83</v>
      </c>
      <c r="C29" s="17">
        <v>76</v>
      </c>
      <c r="D29" s="17">
        <v>479</v>
      </c>
      <c r="E29" s="49">
        <v>638</v>
      </c>
      <c r="F29" s="17">
        <v>242</v>
      </c>
      <c r="G29" s="17">
        <v>535</v>
      </c>
      <c r="H29" s="17">
        <v>2543</v>
      </c>
      <c r="I29" s="49">
        <v>3320</v>
      </c>
      <c r="J29" s="17"/>
      <c r="K29" s="17"/>
      <c r="L29" s="17"/>
      <c r="M29" s="18"/>
    </row>
    <row r="30" spans="1:13" x14ac:dyDescent="0.2">
      <c r="A30" s="7" t="s">
        <v>41</v>
      </c>
      <c r="B30" s="17">
        <v>36</v>
      </c>
      <c r="C30" s="17">
        <v>25</v>
      </c>
      <c r="D30" s="17">
        <v>49</v>
      </c>
      <c r="E30" s="49">
        <v>110</v>
      </c>
      <c r="F30" s="17">
        <v>104</v>
      </c>
      <c r="G30" s="17">
        <v>152</v>
      </c>
      <c r="H30" s="17">
        <v>159</v>
      </c>
      <c r="I30" s="49">
        <v>415</v>
      </c>
      <c r="J30" s="17"/>
      <c r="K30" s="17"/>
      <c r="L30" s="17"/>
      <c r="M30" s="18"/>
    </row>
    <row r="31" spans="1:13" x14ac:dyDescent="0.2">
      <c r="A31" s="7" t="s">
        <v>60</v>
      </c>
      <c r="B31" s="17">
        <v>53</v>
      </c>
      <c r="C31" s="17">
        <v>37</v>
      </c>
      <c r="D31" s="17">
        <v>147</v>
      </c>
      <c r="E31" s="49">
        <v>237</v>
      </c>
      <c r="F31" s="17">
        <v>155</v>
      </c>
      <c r="G31" s="17">
        <v>294</v>
      </c>
      <c r="H31" s="17">
        <v>718</v>
      </c>
      <c r="I31" s="49">
        <v>1167</v>
      </c>
      <c r="J31" s="17"/>
      <c r="K31" s="17"/>
      <c r="L31" s="17"/>
      <c r="M31" s="18"/>
    </row>
    <row r="32" spans="1:13" x14ac:dyDescent="0.2">
      <c r="A32" s="6" t="str">
        <f>VLOOKUP("&lt;Zeilentitel_5&gt;",Uebersetzungen!$B$3:$E$103,Uebersetzungen!$B$2+1,FALSE)</f>
        <v>Region Imboden</v>
      </c>
      <c r="B32" s="9"/>
      <c r="C32" s="9"/>
      <c r="D32" s="9"/>
      <c r="E32" s="54"/>
      <c r="F32" s="9"/>
      <c r="G32" s="9"/>
      <c r="H32" s="9"/>
      <c r="I32" s="54"/>
      <c r="J32" s="9"/>
      <c r="K32" s="9"/>
      <c r="L32" s="9"/>
      <c r="M32" s="12"/>
    </row>
    <row r="33" spans="1:13" x14ac:dyDescent="0.2">
      <c r="A33" s="7" t="s">
        <v>31</v>
      </c>
      <c r="B33" s="17">
        <v>11</v>
      </c>
      <c r="C33" s="17">
        <v>26</v>
      </c>
      <c r="D33" s="17">
        <v>150</v>
      </c>
      <c r="E33" s="49">
        <v>187</v>
      </c>
      <c r="F33" s="17">
        <v>68</v>
      </c>
      <c r="G33" s="17">
        <v>948</v>
      </c>
      <c r="H33" s="17">
        <v>635</v>
      </c>
      <c r="I33" s="49">
        <v>1651</v>
      </c>
      <c r="J33" s="17"/>
      <c r="K33" s="17"/>
      <c r="L33" s="17"/>
      <c r="M33" s="18"/>
    </row>
    <row r="34" spans="1:13" x14ac:dyDescent="0.2">
      <c r="A34" s="7" t="s">
        <v>32</v>
      </c>
      <c r="B34" s="17">
        <v>14</v>
      </c>
      <c r="C34" s="17">
        <v>69</v>
      </c>
      <c r="D34" s="17">
        <v>318</v>
      </c>
      <c r="E34" s="49">
        <v>401</v>
      </c>
      <c r="F34" s="17">
        <v>46</v>
      </c>
      <c r="G34" s="17">
        <v>1738</v>
      </c>
      <c r="H34" s="17">
        <v>1727</v>
      </c>
      <c r="I34" s="49">
        <v>3511</v>
      </c>
      <c r="J34" s="17"/>
      <c r="K34" s="17"/>
      <c r="L34" s="17"/>
      <c r="M34" s="18"/>
    </row>
    <row r="35" spans="1:13" x14ac:dyDescent="0.2">
      <c r="A35" s="7" t="s">
        <v>33</v>
      </c>
      <c r="B35" s="17">
        <v>7</v>
      </c>
      <c r="C35" s="17">
        <v>19</v>
      </c>
      <c r="D35" s="17">
        <v>53</v>
      </c>
      <c r="E35" s="49">
        <v>79</v>
      </c>
      <c r="F35" s="17">
        <v>21</v>
      </c>
      <c r="G35" s="17">
        <v>215</v>
      </c>
      <c r="H35" s="17">
        <v>152</v>
      </c>
      <c r="I35" s="49">
        <v>388</v>
      </c>
      <c r="J35" s="17"/>
      <c r="K35" s="17"/>
      <c r="L35" s="17"/>
      <c r="M35" s="18"/>
    </row>
    <row r="36" spans="1:13" x14ac:dyDescent="0.2">
      <c r="A36" s="7" t="s">
        <v>34</v>
      </c>
      <c r="B36" s="17">
        <v>8</v>
      </c>
      <c r="C36" s="17">
        <v>29</v>
      </c>
      <c r="D36" s="17">
        <v>78</v>
      </c>
      <c r="E36" s="49">
        <v>115</v>
      </c>
      <c r="F36" s="17">
        <v>26</v>
      </c>
      <c r="G36" s="17">
        <v>187</v>
      </c>
      <c r="H36" s="17">
        <v>253</v>
      </c>
      <c r="I36" s="49">
        <v>466</v>
      </c>
      <c r="J36" s="17"/>
      <c r="K36" s="17"/>
      <c r="L36" s="17"/>
      <c r="M36" s="18"/>
    </row>
    <row r="37" spans="1:13" x14ac:dyDescent="0.2">
      <c r="A37" s="7" t="s">
        <v>35</v>
      </c>
      <c r="B37" s="17">
        <v>17</v>
      </c>
      <c r="C37" s="17">
        <v>39</v>
      </c>
      <c r="D37" s="17">
        <v>275</v>
      </c>
      <c r="E37" s="49">
        <v>331</v>
      </c>
      <c r="F37" s="17">
        <v>39</v>
      </c>
      <c r="G37" s="17">
        <v>310</v>
      </c>
      <c r="H37" s="17">
        <v>1421</v>
      </c>
      <c r="I37" s="49">
        <v>1770</v>
      </c>
      <c r="J37" s="17"/>
      <c r="K37" s="17"/>
      <c r="L37" s="17"/>
      <c r="M37" s="18"/>
    </row>
    <row r="38" spans="1:13" x14ac:dyDescent="0.2">
      <c r="A38" s="7" t="s">
        <v>36</v>
      </c>
      <c r="B38" s="17">
        <v>10</v>
      </c>
      <c r="C38" s="17">
        <v>17</v>
      </c>
      <c r="D38" s="17">
        <v>67</v>
      </c>
      <c r="E38" s="49">
        <v>94</v>
      </c>
      <c r="F38" s="17">
        <v>31</v>
      </c>
      <c r="G38" s="17">
        <v>96</v>
      </c>
      <c r="H38" s="17">
        <v>120</v>
      </c>
      <c r="I38" s="49">
        <v>247</v>
      </c>
      <c r="J38" s="17"/>
      <c r="K38" s="17"/>
      <c r="L38" s="17"/>
      <c r="M38" s="18"/>
    </row>
    <row r="39" spans="1:13" x14ac:dyDescent="0.2">
      <c r="A39" s="7" t="s">
        <v>37</v>
      </c>
      <c r="B39" s="17">
        <v>13</v>
      </c>
      <c r="C39" s="17">
        <v>22</v>
      </c>
      <c r="D39" s="17">
        <v>74</v>
      </c>
      <c r="E39" s="49">
        <v>109</v>
      </c>
      <c r="F39" s="17">
        <v>44</v>
      </c>
      <c r="G39" s="17">
        <v>112</v>
      </c>
      <c r="H39" s="17">
        <v>174</v>
      </c>
      <c r="I39" s="49">
        <v>330</v>
      </c>
      <c r="J39" s="17"/>
      <c r="K39" s="17"/>
      <c r="L39" s="17"/>
      <c r="M39" s="18"/>
    </row>
    <row r="40" spans="1:13" x14ac:dyDescent="0.2">
      <c r="A40" s="6" t="str">
        <f>VLOOKUP("&lt;Zeilentitel_6&gt;",Uebersetzungen!$B$3:$E$103,Uebersetzungen!$B$2+1,FALSE)</f>
        <v>Region Landquart</v>
      </c>
      <c r="B40" s="9"/>
      <c r="C40" s="9"/>
      <c r="D40" s="9"/>
      <c r="E40" s="54"/>
      <c r="F40" s="9"/>
      <c r="G40" s="9"/>
      <c r="H40" s="9"/>
      <c r="I40" s="54"/>
      <c r="J40" s="9"/>
      <c r="K40" s="9"/>
      <c r="L40" s="9"/>
      <c r="M40" s="12"/>
    </row>
    <row r="41" spans="1:13" x14ac:dyDescent="0.2">
      <c r="A41" s="7" t="s">
        <v>71</v>
      </c>
      <c r="B41" s="17">
        <v>30</v>
      </c>
      <c r="C41" s="17">
        <v>60</v>
      </c>
      <c r="D41" s="17">
        <v>138</v>
      </c>
      <c r="E41" s="49">
        <v>228</v>
      </c>
      <c r="F41" s="17">
        <v>72</v>
      </c>
      <c r="G41" s="17">
        <v>597</v>
      </c>
      <c r="H41" s="17">
        <v>460</v>
      </c>
      <c r="I41" s="49">
        <v>1129</v>
      </c>
      <c r="J41" s="17"/>
      <c r="K41" s="17"/>
      <c r="L41" s="17"/>
      <c r="M41" s="18"/>
    </row>
    <row r="42" spans="1:13" x14ac:dyDescent="0.2">
      <c r="A42" s="7" t="s">
        <v>72</v>
      </c>
      <c r="B42" s="17">
        <v>19</v>
      </c>
      <c r="C42" s="17">
        <v>42</v>
      </c>
      <c r="D42" s="17">
        <v>95</v>
      </c>
      <c r="E42" s="49">
        <v>156</v>
      </c>
      <c r="F42" s="17">
        <v>87</v>
      </c>
      <c r="G42" s="17">
        <v>314</v>
      </c>
      <c r="H42" s="17">
        <v>331</v>
      </c>
      <c r="I42" s="49">
        <v>732</v>
      </c>
      <c r="J42" s="17"/>
      <c r="K42" s="17"/>
      <c r="L42" s="17"/>
      <c r="M42" s="18"/>
    </row>
    <row r="43" spans="1:13" x14ac:dyDescent="0.2">
      <c r="A43" s="7" t="s">
        <v>73</v>
      </c>
      <c r="B43" s="17">
        <v>21</v>
      </c>
      <c r="C43" s="17">
        <v>52</v>
      </c>
      <c r="D43" s="17">
        <v>204</v>
      </c>
      <c r="E43" s="49">
        <v>277</v>
      </c>
      <c r="F43" s="17">
        <v>65</v>
      </c>
      <c r="G43" s="17">
        <v>540</v>
      </c>
      <c r="H43" s="17">
        <v>1193</v>
      </c>
      <c r="I43" s="49">
        <v>1798</v>
      </c>
      <c r="J43" s="17"/>
      <c r="K43" s="17"/>
      <c r="L43" s="17"/>
      <c r="M43" s="18"/>
    </row>
    <row r="44" spans="1:13" x14ac:dyDescent="0.2">
      <c r="A44" s="7" t="s">
        <v>74</v>
      </c>
      <c r="B44" s="17">
        <v>25</v>
      </c>
      <c r="C44" s="17">
        <v>9</v>
      </c>
      <c r="D44" s="17">
        <v>39</v>
      </c>
      <c r="E44" s="49">
        <v>73</v>
      </c>
      <c r="F44" s="17">
        <v>107</v>
      </c>
      <c r="G44" s="17">
        <v>14</v>
      </c>
      <c r="H44" s="17">
        <v>258</v>
      </c>
      <c r="I44" s="49">
        <v>379</v>
      </c>
      <c r="J44" s="17"/>
      <c r="K44" s="17"/>
      <c r="L44" s="17"/>
      <c r="M44" s="18"/>
    </row>
    <row r="45" spans="1:13" x14ac:dyDescent="0.2">
      <c r="A45" s="7" t="s">
        <v>75</v>
      </c>
      <c r="B45" s="17">
        <v>35</v>
      </c>
      <c r="C45" s="17">
        <v>11</v>
      </c>
      <c r="D45" s="17">
        <v>42</v>
      </c>
      <c r="E45" s="49">
        <v>88</v>
      </c>
      <c r="F45" s="17">
        <v>130</v>
      </c>
      <c r="G45" s="17">
        <v>19</v>
      </c>
      <c r="H45" s="17">
        <v>129</v>
      </c>
      <c r="I45" s="49">
        <v>278</v>
      </c>
      <c r="J45" s="17"/>
      <c r="K45" s="17"/>
      <c r="L45" s="17"/>
      <c r="M45" s="18"/>
    </row>
    <row r="46" spans="1:13" x14ac:dyDescent="0.2">
      <c r="A46" s="7" t="s">
        <v>76</v>
      </c>
      <c r="B46" s="17">
        <v>56</v>
      </c>
      <c r="C46" s="17">
        <v>56</v>
      </c>
      <c r="D46" s="17">
        <v>234</v>
      </c>
      <c r="E46" s="49">
        <v>346</v>
      </c>
      <c r="F46" s="17">
        <v>168</v>
      </c>
      <c r="G46" s="17">
        <v>555</v>
      </c>
      <c r="H46" s="17">
        <v>1186</v>
      </c>
      <c r="I46" s="49">
        <v>1909</v>
      </c>
      <c r="J46" s="17"/>
      <c r="K46" s="17"/>
      <c r="L46" s="17"/>
      <c r="M46" s="18"/>
    </row>
    <row r="47" spans="1:13" x14ac:dyDescent="0.2">
      <c r="A47" s="7" t="s">
        <v>77</v>
      </c>
      <c r="B47" s="17">
        <v>38</v>
      </c>
      <c r="C47" s="17">
        <v>43</v>
      </c>
      <c r="D47" s="17">
        <v>145</v>
      </c>
      <c r="E47" s="49">
        <v>226</v>
      </c>
      <c r="F47" s="17">
        <v>150</v>
      </c>
      <c r="G47" s="17">
        <v>262</v>
      </c>
      <c r="H47" s="17">
        <v>432</v>
      </c>
      <c r="I47" s="49">
        <v>844</v>
      </c>
      <c r="J47" s="17"/>
      <c r="K47" s="17"/>
      <c r="L47" s="17"/>
      <c r="M47" s="18"/>
    </row>
    <row r="48" spans="1:13" x14ac:dyDescent="0.2">
      <c r="A48" s="7" t="s">
        <v>78</v>
      </c>
      <c r="B48" s="17">
        <v>32</v>
      </c>
      <c r="C48" s="17">
        <v>99</v>
      </c>
      <c r="D48" s="17">
        <v>515</v>
      </c>
      <c r="E48" s="49">
        <v>646</v>
      </c>
      <c r="F48" s="17">
        <v>245</v>
      </c>
      <c r="G48" s="17">
        <v>2074</v>
      </c>
      <c r="H48" s="17">
        <v>3739</v>
      </c>
      <c r="I48" s="49">
        <v>6058</v>
      </c>
      <c r="J48" s="17"/>
      <c r="K48" s="17"/>
      <c r="L48" s="17"/>
      <c r="M48" s="18"/>
    </row>
    <row r="49" spans="1:13" x14ac:dyDescent="0.2">
      <c r="A49" s="6" t="str">
        <f>VLOOKUP("&lt;Zeilentitel_7&gt;",Uebersetzungen!$B$3:$E$103,Uebersetzungen!$B$2+1,FALSE)</f>
        <v>Region Maloja</v>
      </c>
      <c r="B49" s="9"/>
      <c r="C49" s="9"/>
      <c r="D49" s="9"/>
      <c r="E49" s="54"/>
      <c r="F49" s="9"/>
      <c r="G49" s="9"/>
      <c r="H49" s="9"/>
      <c r="I49" s="54"/>
      <c r="J49" s="9"/>
      <c r="K49" s="9"/>
      <c r="L49" s="9"/>
      <c r="M49" s="12"/>
    </row>
    <row r="50" spans="1:13" x14ac:dyDescent="0.2">
      <c r="A50" s="7" t="s">
        <v>42</v>
      </c>
      <c r="B50" s="17">
        <v>7</v>
      </c>
      <c r="C50" s="17">
        <v>10</v>
      </c>
      <c r="D50" s="17">
        <v>57</v>
      </c>
      <c r="E50" s="49">
        <v>74</v>
      </c>
      <c r="F50" s="17">
        <v>15</v>
      </c>
      <c r="G50" s="17">
        <v>100</v>
      </c>
      <c r="H50" s="17">
        <v>201</v>
      </c>
      <c r="I50" s="49">
        <v>316</v>
      </c>
      <c r="J50" s="17"/>
      <c r="K50" s="17"/>
      <c r="L50" s="17"/>
      <c r="M50" s="18"/>
    </row>
    <row r="51" spans="1:13" x14ac:dyDescent="0.2">
      <c r="A51" s="7" t="s">
        <v>43</v>
      </c>
      <c r="B51" s="17">
        <v>7</v>
      </c>
      <c r="C51" s="17">
        <v>20</v>
      </c>
      <c r="D51" s="17">
        <v>143</v>
      </c>
      <c r="E51" s="49">
        <v>170</v>
      </c>
      <c r="F51" s="17">
        <v>23</v>
      </c>
      <c r="G51" s="17">
        <v>154</v>
      </c>
      <c r="H51" s="17">
        <v>742</v>
      </c>
      <c r="I51" s="49">
        <v>919</v>
      </c>
      <c r="J51" s="17"/>
      <c r="K51" s="17"/>
      <c r="L51" s="17"/>
      <c r="M51" s="18"/>
    </row>
    <row r="52" spans="1:13" x14ac:dyDescent="0.2">
      <c r="A52" s="7" t="s">
        <v>44</v>
      </c>
      <c r="B52" s="17">
        <v>5</v>
      </c>
      <c r="C52" s="17" t="s">
        <v>206</v>
      </c>
      <c r="D52" s="17">
        <v>21</v>
      </c>
      <c r="E52" s="49">
        <v>27</v>
      </c>
      <c r="F52" s="17">
        <v>24</v>
      </c>
      <c r="G52" s="17" t="s">
        <v>206</v>
      </c>
      <c r="H52" s="17">
        <v>43</v>
      </c>
      <c r="I52" s="49">
        <v>73</v>
      </c>
      <c r="J52" s="17"/>
      <c r="K52" s="17"/>
      <c r="L52" s="17"/>
      <c r="M52" s="18"/>
    </row>
    <row r="53" spans="1:13" x14ac:dyDescent="0.2">
      <c r="A53" s="7" t="s">
        <v>45</v>
      </c>
      <c r="B53" s="17" t="s">
        <v>206</v>
      </c>
      <c r="C53" s="17">
        <v>28</v>
      </c>
      <c r="D53" s="17">
        <v>220</v>
      </c>
      <c r="E53" s="49">
        <v>251</v>
      </c>
      <c r="F53" s="17" t="s">
        <v>206</v>
      </c>
      <c r="G53" s="17">
        <v>315</v>
      </c>
      <c r="H53" s="17">
        <v>1497</v>
      </c>
      <c r="I53" s="49">
        <v>1820</v>
      </c>
      <c r="J53" s="17"/>
      <c r="K53" s="17"/>
      <c r="L53" s="17"/>
      <c r="M53" s="18"/>
    </row>
    <row r="54" spans="1:13" x14ac:dyDescent="0.2">
      <c r="A54" s="7" t="s">
        <v>94</v>
      </c>
      <c r="B54" s="17">
        <v>9</v>
      </c>
      <c r="C54" s="17">
        <v>13</v>
      </c>
      <c r="D54" s="17">
        <v>59</v>
      </c>
      <c r="E54" s="49">
        <v>81</v>
      </c>
      <c r="F54" s="17">
        <v>26</v>
      </c>
      <c r="G54" s="17">
        <v>68</v>
      </c>
      <c r="H54" s="17">
        <v>169</v>
      </c>
      <c r="I54" s="49">
        <v>263</v>
      </c>
      <c r="J54" s="17"/>
      <c r="K54" s="17"/>
      <c r="L54" s="17"/>
      <c r="M54" s="18"/>
    </row>
    <row r="55" spans="1:13" x14ac:dyDescent="0.2">
      <c r="A55" s="7" t="s">
        <v>46</v>
      </c>
      <c r="B55" s="17">
        <v>8</v>
      </c>
      <c r="C55" s="17">
        <v>43</v>
      </c>
      <c r="D55" s="17">
        <v>323</v>
      </c>
      <c r="E55" s="49">
        <v>374</v>
      </c>
      <c r="F55" s="17">
        <v>26</v>
      </c>
      <c r="G55" s="17">
        <v>360</v>
      </c>
      <c r="H55" s="17">
        <v>2363</v>
      </c>
      <c r="I55" s="49">
        <v>2749</v>
      </c>
      <c r="J55" s="17"/>
      <c r="K55" s="17"/>
      <c r="L55" s="17"/>
      <c r="M55" s="18"/>
    </row>
    <row r="56" spans="1:13" x14ac:dyDescent="0.2">
      <c r="A56" s="7" t="s">
        <v>96</v>
      </c>
      <c r="B56" s="17">
        <v>6</v>
      </c>
      <c r="C56" s="17">
        <v>77</v>
      </c>
      <c r="D56" s="17">
        <v>752</v>
      </c>
      <c r="E56" s="49">
        <v>835</v>
      </c>
      <c r="F56" s="17">
        <v>21</v>
      </c>
      <c r="G56" s="17">
        <v>922</v>
      </c>
      <c r="H56" s="17">
        <v>6411</v>
      </c>
      <c r="I56" s="49">
        <v>7354</v>
      </c>
      <c r="J56" s="17"/>
      <c r="K56" s="17"/>
      <c r="L56" s="17"/>
      <c r="M56" s="18"/>
    </row>
    <row r="57" spans="1:13" x14ac:dyDescent="0.2">
      <c r="A57" s="7" t="s">
        <v>47</v>
      </c>
      <c r="B57" s="17">
        <v>19</v>
      </c>
      <c r="C57" s="17">
        <v>12</v>
      </c>
      <c r="D57" s="17">
        <v>60</v>
      </c>
      <c r="E57" s="49">
        <v>91</v>
      </c>
      <c r="F57" s="17">
        <v>49</v>
      </c>
      <c r="G57" s="17">
        <v>91</v>
      </c>
      <c r="H57" s="17">
        <v>130</v>
      </c>
      <c r="I57" s="49">
        <v>270</v>
      </c>
      <c r="J57" s="17"/>
      <c r="K57" s="17"/>
      <c r="L57" s="17"/>
      <c r="M57" s="18"/>
    </row>
    <row r="58" spans="1:13" x14ac:dyDescent="0.2">
      <c r="A58" s="7" t="s">
        <v>97</v>
      </c>
      <c r="B58" s="17">
        <v>8</v>
      </c>
      <c r="C58" s="17">
        <v>15</v>
      </c>
      <c r="D58" s="17">
        <v>77</v>
      </c>
      <c r="E58" s="49">
        <v>100</v>
      </c>
      <c r="F58" s="17">
        <v>26</v>
      </c>
      <c r="G58" s="17">
        <v>113</v>
      </c>
      <c r="H58" s="17">
        <v>733</v>
      </c>
      <c r="I58" s="49">
        <v>872</v>
      </c>
      <c r="J58" s="17"/>
      <c r="K58" s="17"/>
      <c r="L58" s="17"/>
      <c r="M58" s="18"/>
    </row>
    <row r="59" spans="1:13" x14ac:dyDescent="0.2">
      <c r="A59" s="7" t="s">
        <v>48</v>
      </c>
      <c r="B59" s="17">
        <v>5</v>
      </c>
      <c r="C59" s="17">
        <v>11</v>
      </c>
      <c r="D59" s="17">
        <v>134</v>
      </c>
      <c r="E59" s="49">
        <v>150</v>
      </c>
      <c r="F59" s="17">
        <v>16</v>
      </c>
      <c r="G59" s="17">
        <v>53</v>
      </c>
      <c r="H59" s="17">
        <v>867</v>
      </c>
      <c r="I59" s="49">
        <v>936</v>
      </c>
      <c r="J59" s="17"/>
      <c r="K59" s="17"/>
      <c r="L59" s="17"/>
      <c r="M59" s="18"/>
    </row>
    <row r="60" spans="1:13" x14ac:dyDescent="0.2">
      <c r="A60" s="7" t="s">
        <v>49</v>
      </c>
      <c r="B60" s="17">
        <v>8</v>
      </c>
      <c r="C60" s="17">
        <v>18</v>
      </c>
      <c r="D60" s="17">
        <v>109</v>
      </c>
      <c r="E60" s="49">
        <v>135</v>
      </c>
      <c r="F60" s="17">
        <v>25</v>
      </c>
      <c r="G60" s="17">
        <v>147</v>
      </c>
      <c r="H60" s="17">
        <v>639</v>
      </c>
      <c r="I60" s="49">
        <v>811</v>
      </c>
      <c r="J60" s="17"/>
      <c r="K60" s="17"/>
      <c r="L60" s="17"/>
      <c r="M60" s="18"/>
    </row>
    <row r="61" spans="1:13" x14ac:dyDescent="0.2">
      <c r="A61" s="7" t="s">
        <v>98</v>
      </c>
      <c r="B61" s="17">
        <v>30</v>
      </c>
      <c r="C61" s="17">
        <v>58</v>
      </c>
      <c r="D61" s="17">
        <v>151</v>
      </c>
      <c r="E61" s="49">
        <v>239</v>
      </c>
      <c r="F61" s="17">
        <v>94</v>
      </c>
      <c r="G61" s="17">
        <v>307</v>
      </c>
      <c r="H61" s="17">
        <v>537</v>
      </c>
      <c r="I61" s="49">
        <v>938</v>
      </c>
      <c r="J61" s="17"/>
      <c r="K61" s="17"/>
      <c r="L61" s="17"/>
      <c r="M61" s="18"/>
    </row>
    <row r="62" spans="1:13" x14ac:dyDescent="0.2">
      <c r="A62" s="6" t="str">
        <f>VLOOKUP("&lt;Zeilentitel_8&gt;",Uebersetzungen!$B$3:$E$103,Uebersetzungen!$B$2+1,FALSE)</f>
        <v>Region Moesa</v>
      </c>
      <c r="B62" s="9"/>
      <c r="C62" s="9"/>
      <c r="D62" s="9"/>
      <c r="E62" s="54"/>
      <c r="F62" s="9"/>
      <c r="G62" s="9"/>
      <c r="H62" s="9"/>
      <c r="I62" s="54"/>
      <c r="J62" s="9"/>
      <c r="K62" s="9"/>
      <c r="L62" s="9"/>
      <c r="M62" s="12"/>
    </row>
    <row r="63" spans="1:13" x14ac:dyDescent="0.2">
      <c r="A63" s="7" t="s">
        <v>50</v>
      </c>
      <c r="B63" s="17" t="s">
        <v>206</v>
      </c>
      <c r="C63" s="17" t="s">
        <v>206</v>
      </c>
      <c r="D63" s="17">
        <v>4</v>
      </c>
      <c r="E63" s="49">
        <v>7</v>
      </c>
      <c r="F63" s="17" t="s">
        <v>206</v>
      </c>
      <c r="G63" s="17" t="s">
        <v>206</v>
      </c>
      <c r="H63" s="17">
        <v>7</v>
      </c>
      <c r="I63" s="49">
        <v>15</v>
      </c>
      <c r="J63" s="17"/>
      <c r="K63" s="17"/>
      <c r="L63" s="17"/>
      <c r="M63" s="18"/>
    </row>
    <row r="64" spans="1:13" x14ac:dyDescent="0.2">
      <c r="A64" s="7" t="s">
        <v>51</v>
      </c>
      <c r="B64" s="17">
        <v>5</v>
      </c>
      <c r="C64" s="17">
        <v>6</v>
      </c>
      <c r="D64" s="17">
        <v>24</v>
      </c>
      <c r="E64" s="49">
        <v>35</v>
      </c>
      <c r="F64" s="17">
        <v>9</v>
      </c>
      <c r="G64" s="17">
        <v>6</v>
      </c>
      <c r="H64" s="17">
        <v>89</v>
      </c>
      <c r="I64" s="49">
        <v>104</v>
      </c>
      <c r="J64" s="17"/>
      <c r="K64" s="17"/>
      <c r="L64" s="17"/>
      <c r="M64" s="18"/>
    </row>
    <row r="65" spans="1:13" x14ac:dyDescent="0.2">
      <c r="A65" s="7" t="s">
        <v>52</v>
      </c>
      <c r="B65" s="17" t="s">
        <v>206</v>
      </c>
      <c r="C65" s="17" t="s">
        <v>206</v>
      </c>
      <c r="D65" s="17">
        <v>8</v>
      </c>
      <c r="E65" s="49">
        <v>14</v>
      </c>
      <c r="F65" s="17" t="s">
        <v>206</v>
      </c>
      <c r="G65" s="17" t="s">
        <v>206</v>
      </c>
      <c r="H65" s="17">
        <v>19</v>
      </c>
      <c r="I65" s="49">
        <v>27</v>
      </c>
      <c r="J65" s="17"/>
      <c r="K65" s="17"/>
      <c r="L65" s="17"/>
      <c r="M65" s="18"/>
    </row>
    <row r="66" spans="1:13" x14ac:dyDescent="0.2">
      <c r="A66" s="7" t="s">
        <v>53</v>
      </c>
      <c r="B66" s="17">
        <v>6</v>
      </c>
      <c r="C66" s="17" t="s">
        <v>206</v>
      </c>
      <c r="D66" s="17">
        <v>13</v>
      </c>
      <c r="E66" s="49">
        <v>20</v>
      </c>
      <c r="F66" s="17">
        <v>9</v>
      </c>
      <c r="G66" s="17" t="s">
        <v>206</v>
      </c>
      <c r="H66" s="17">
        <v>14</v>
      </c>
      <c r="I66" s="49">
        <v>24</v>
      </c>
      <c r="J66" s="17"/>
      <c r="K66" s="17"/>
      <c r="L66" s="17"/>
      <c r="M66" s="18"/>
    </row>
    <row r="67" spans="1:13" x14ac:dyDescent="0.2">
      <c r="A67" s="7" t="s">
        <v>54</v>
      </c>
      <c r="B67" s="17">
        <v>13</v>
      </c>
      <c r="C67" s="17">
        <v>22</v>
      </c>
      <c r="D67" s="17">
        <v>44</v>
      </c>
      <c r="E67" s="49">
        <v>79</v>
      </c>
      <c r="F67" s="17">
        <v>58</v>
      </c>
      <c r="G67" s="17">
        <v>64</v>
      </c>
      <c r="H67" s="17">
        <v>103</v>
      </c>
      <c r="I67" s="49">
        <v>225</v>
      </c>
      <c r="J67" s="17"/>
      <c r="K67" s="17"/>
      <c r="L67" s="17"/>
      <c r="M67" s="18"/>
    </row>
    <row r="68" spans="1:13" x14ac:dyDescent="0.2">
      <c r="A68" s="7" t="s">
        <v>55</v>
      </c>
      <c r="B68" s="17">
        <v>16</v>
      </c>
      <c r="C68" s="17">
        <v>31</v>
      </c>
      <c r="D68" s="17">
        <v>122</v>
      </c>
      <c r="E68" s="49">
        <v>169</v>
      </c>
      <c r="F68" s="17">
        <v>47</v>
      </c>
      <c r="G68" s="17">
        <v>147</v>
      </c>
      <c r="H68" s="17">
        <v>430</v>
      </c>
      <c r="I68" s="49">
        <v>624</v>
      </c>
      <c r="J68" s="17"/>
      <c r="K68" s="17"/>
      <c r="L68" s="17"/>
      <c r="M68" s="18"/>
    </row>
    <row r="69" spans="1:13" x14ac:dyDescent="0.2">
      <c r="A69" s="7" t="s">
        <v>56</v>
      </c>
      <c r="B69" s="17">
        <v>4</v>
      </c>
      <c r="C69" s="17">
        <v>16</v>
      </c>
      <c r="D69" s="17">
        <v>24</v>
      </c>
      <c r="E69" s="49">
        <v>44</v>
      </c>
      <c r="F69" s="17">
        <v>13</v>
      </c>
      <c r="G69" s="17">
        <v>55</v>
      </c>
      <c r="H69" s="17">
        <v>52</v>
      </c>
      <c r="I69" s="49">
        <v>120</v>
      </c>
      <c r="J69" s="17"/>
      <c r="K69" s="17"/>
      <c r="L69" s="17"/>
      <c r="M69" s="18"/>
    </row>
    <row r="70" spans="1:13" x14ac:dyDescent="0.2">
      <c r="A70" s="7" t="s">
        <v>57</v>
      </c>
      <c r="B70" s="17">
        <v>8</v>
      </c>
      <c r="C70" s="17">
        <v>7</v>
      </c>
      <c r="D70" s="17">
        <v>41</v>
      </c>
      <c r="E70" s="49">
        <v>56</v>
      </c>
      <c r="F70" s="17">
        <v>24</v>
      </c>
      <c r="G70" s="17">
        <v>57</v>
      </c>
      <c r="H70" s="17">
        <v>173</v>
      </c>
      <c r="I70" s="49">
        <v>254</v>
      </c>
      <c r="J70" s="17"/>
      <c r="K70" s="17"/>
      <c r="L70" s="17"/>
      <c r="M70" s="18"/>
    </row>
    <row r="71" spans="1:13" x14ac:dyDescent="0.2">
      <c r="A71" s="7" t="s">
        <v>58</v>
      </c>
      <c r="B71" s="17">
        <v>14</v>
      </c>
      <c r="C71" s="17">
        <v>45</v>
      </c>
      <c r="D71" s="17">
        <v>196</v>
      </c>
      <c r="E71" s="49">
        <v>255</v>
      </c>
      <c r="F71" s="17">
        <v>28</v>
      </c>
      <c r="G71" s="17">
        <v>401</v>
      </c>
      <c r="H71" s="17">
        <v>616</v>
      </c>
      <c r="I71" s="49">
        <v>1045</v>
      </c>
      <c r="J71" s="17"/>
      <c r="K71" s="17"/>
      <c r="L71" s="17"/>
      <c r="M71" s="18"/>
    </row>
    <row r="72" spans="1:13" x14ac:dyDescent="0.2">
      <c r="A72" s="7" t="s">
        <v>99</v>
      </c>
      <c r="B72" s="17">
        <v>23</v>
      </c>
      <c r="C72" s="17">
        <v>46</v>
      </c>
      <c r="D72" s="17">
        <v>267</v>
      </c>
      <c r="E72" s="49">
        <v>336</v>
      </c>
      <c r="F72" s="17">
        <v>51</v>
      </c>
      <c r="G72" s="17">
        <v>240</v>
      </c>
      <c r="H72" s="17">
        <v>790</v>
      </c>
      <c r="I72" s="49">
        <v>1081</v>
      </c>
      <c r="J72" s="17"/>
      <c r="K72" s="17"/>
      <c r="L72" s="17"/>
      <c r="M72" s="18"/>
    </row>
    <row r="73" spans="1:13" x14ac:dyDescent="0.2">
      <c r="A73" s="7" t="s">
        <v>59</v>
      </c>
      <c r="B73" s="17">
        <v>12</v>
      </c>
      <c r="C73" s="17">
        <v>32</v>
      </c>
      <c r="D73" s="17">
        <v>78</v>
      </c>
      <c r="E73" s="49">
        <v>122</v>
      </c>
      <c r="F73" s="17">
        <v>25</v>
      </c>
      <c r="G73" s="17">
        <v>362</v>
      </c>
      <c r="H73" s="17">
        <v>141</v>
      </c>
      <c r="I73" s="49">
        <v>528</v>
      </c>
      <c r="J73" s="17"/>
      <c r="K73" s="17"/>
      <c r="L73" s="17"/>
      <c r="M73" s="18"/>
    </row>
    <row r="74" spans="1:13" x14ac:dyDescent="0.2">
      <c r="A74" s="7" t="s">
        <v>100</v>
      </c>
      <c r="B74" s="17">
        <v>13</v>
      </c>
      <c r="C74" s="17">
        <v>6</v>
      </c>
      <c r="D74" s="17">
        <v>14</v>
      </c>
      <c r="E74" s="49">
        <v>33</v>
      </c>
      <c r="F74" s="17">
        <v>32</v>
      </c>
      <c r="G74" s="17">
        <v>47</v>
      </c>
      <c r="H74" s="17">
        <v>26</v>
      </c>
      <c r="I74" s="49">
        <v>105</v>
      </c>
      <c r="J74" s="17"/>
      <c r="K74" s="17"/>
      <c r="L74" s="17"/>
      <c r="M74" s="18"/>
    </row>
    <row r="75" spans="1:13" x14ac:dyDescent="0.2">
      <c r="A75" s="6" t="str">
        <f>VLOOKUP("&lt;Zeilentitel_9&gt;",Uebersetzungen!$B$3:$E$103,Uebersetzungen!$B$2+1,FALSE)</f>
        <v>Region Plessur</v>
      </c>
      <c r="B75" s="9"/>
      <c r="C75" s="9"/>
      <c r="D75" s="9"/>
      <c r="E75" s="54"/>
      <c r="F75" s="9"/>
      <c r="G75" s="9"/>
      <c r="H75" s="9"/>
      <c r="I75" s="54"/>
      <c r="J75" s="9"/>
      <c r="K75" s="9"/>
      <c r="L75" s="9"/>
      <c r="M75" s="12"/>
    </row>
    <row r="76" spans="1:13" x14ac:dyDescent="0.2">
      <c r="A76" s="7" t="s">
        <v>67</v>
      </c>
      <c r="B76" s="17">
        <v>37</v>
      </c>
      <c r="C76" s="17">
        <v>381</v>
      </c>
      <c r="D76" s="17">
        <v>3426</v>
      </c>
      <c r="E76" s="49">
        <v>3844</v>
      </c>
      <c r="F76" s="17">
        <v>144</v>
      </c>
      <c r="G76" s="17">
        <v>4063</v>
      </c>
      <c r="H76" s="17">
        <v>29498</v>
      </c>
      <c r="I76" s="49">
        <v>33705</v>
      </c>
      <c r="J76" s="17"/>
      <c r="K76" s="17"/>
      <c r="L76" s="17"/>
      <c r="M76" s="18"/>
    </row>
    <row r="77" spans="1:13" x14ac:dyDescent="0.2">
      <c r="A77" s="7" t="s">
        <v>68</v>
      </c>
      <c r="B77" s="17">
        <v>37</v>
      </c>
      <c r="C77" s="17">
        <v>26</v>
      </c>
      <c r="D77" s="17">
        <v>134</v>
      </c>
      <c r="E77" s="49">
        <v>197</v>
      </c>
      <c r="F77" s="17">
        <v>92</v>
      </c>
      <c r="G77" s="17">
        <v>192</v>
      </c>
      <c r="H77" s="17">
        <v>630</v>
      </c>
      <c r="I77" s="49">
        <v>914</v>
      </c>
      <c r="J77" s="17"/>
      <c r="K77" s="17"/>
      <c r="L77" s="17"/>
      <c r="M77" s="18"/>
    </row>
    <row r="78" spans="1:13" x14ac:dyDescent="0.2">
      <c r="A78" s="7" t="s">
        <v>69</v>
      </c>
      <c r="B78" s="17">
        <v>50</v>
      </c>
      <c r="C78" s="17">
        <v>50</v>
      </c>
      <c r="D78" s="17">
        <v>365</v>
      </c>
      <c r="E78" s="49">
        <v>465</v>
      </c>
      <c r="F78" s="17">
        <v>129</v>
      </c>
      <c r="G78" s="17">
        <v>290</v>
      </c>
      <c r="H78" s="17">
        <v>2617</v>
      </c>
      <c r="I78" s="49">
        <v>3036</v>
      </c>
      <c r="J78" s="17"/>
      <c r="K78" s="17"/>
      <c r="L78" s="17"/>
      <c r="M78" s="18"/>
    </row>
    <row r="79" spans="1:13" x14ac:dyDescent="0.2">
      <c r="A79" s="7" t="s">
        <v>70</v>
      </c>
      <c r="B79" s="17">
        <v>9</v>
      </c>
      <c r="C79" s="17">
        <v>6</v>
      </c>
      <c r="D79" s="17">
        <v>27</v>
      </c>
      <c r="E79" s="49">
        <v>42</v>
      </c>
      <c r="F79" s="17">
        <v>20</v>
      </c>
      <c r="G79" s="17">
        <v>17</v>
      </c>
      <c r="H79" s="17">
        <v>98</v>
      </c>
      <c r="I79" s="49">
        <v>135</v>
      </c>
      <c r="J79" s="17"/>
      <c r="K79" s="17"/>
      <c r="L79" s="17"/>
      <c r="M79" s="18"/>
    </row>
    <row r="80" spans="1:13" x14ac:dyDescent="0.2">
      <c r="A80" s="6" t="str">
        <f>VLOOKUP("&lt;Zeilentitel_10&gt;",Uebersetzungen!$B$3:$E$103,Uebersetzungen!$B$2+1,FALSE)</f>
        <v>Region Prättigau/Davos</v>
      </c>
      <c r="B80" s="9"/>
      <c r="C80" s="9"/>
      <c r="D80" s="9"/>
      <c r="E80" s="54"/>
      <c r="F80" s="9"/>
      <c r="G80" s="9"/>
      <c r="H80" s="9"/>
      <c r="I80" s="54"/>
      <c r="J80" s="9"/>
      <c r="K80" s="9"/>
      <c r="L80" s="9"/>
      <c r="M80" s="12"/>
    </row>
    <row r="81" spans="1:13" x14ac:dyDescent="0.2">
      <c r="A81" s="7" t="s">
        <v>61</v>
      </c>
      <c r="B81" s="17">
        <v>71</v>
      </c>
      <c r="C81" s="17">
        <v>140</v>
      </c>
      <c r="D81" s="17">
        <v>913</v>
      </c>
      <c r="E81" s="49">
        <v>1124</v>
      </c>
      <c r="F81" s="17">
        <v>199</v>
      </c>
      <c r="G81" s="17">
        <v>1056</v>
      </c>
      <c r="H81" s="17">
        <v>7833</v>
      </c>
      <c r="I81" s="49">
        <v>9088</v>
      </c>
      <c r="J81" s="17"/>
      <c r="K81" s="17"/>
      <c r="L81" s="17"/>
      <c r="M81" s="18"/>
    </row>
    <row r="82" spans="1:13" x14ac:dyDescent="0.2">
      <c r="A82" s="7" t="s">
        <v>62</v>
      </c>
      <c r="B82" s="17">
        <v>19</v>
      </c>
      <c r="C82" s="17">
        <v>18</v>
      </c>
      <c r="D82" s="17">
        <v>32</v>
      </c>
      <c r="E82" s="49">
        <v>69</v>
      </c>
      <c r="F82" s="17">
        <v>57</v>
      </c>
      <c r="G82" s="17">
        <v>75</v>
      </c>
      <c r="H82" s="17">
        <v>114</v>
      </c>
      <c r="I82" s="49">
        <v>246</v>
      </c>
      <c r="J82" s="17"/>
      <c r="K82" s="17"/>
      <c r="L82" s="17"/>
      <c r="M82" s="18"/>
    </row>
    <row r="83" spans="1:13" x14ac:dyDescent="0.2">
      <c r="A83" s="7" t="s">
        <v>63</v>
      </c>
      <c r="B83" s="17">
        <v>18</v>
      </c>
      <c r="C83" s="17">
        <v>8</v>
      </c>
      <c r="D83" s="17">
        <v>10</v>
      </c>
      <c r="E83" s="49">
        <v>36</v>
      </c>
      <c r="F83" s="17">
        <v>52</v>
      </c>
      <c r="G83" s="17">
        <v>8</v>
      </c>
      <c r="H83" s="17">
        <v>19</v>
      </c>
      <c r="I83" s="49">
        <v>79</v>
      </c>
      <c r="J83" s="17"/>
      <c r="K83" s="17"/>
      <c r="L83" s="17"/>
      <c r="M83" s="18"/>
    </row>
    <row r="84" spans="1:13" x14ac:dyDescent="0.2">
      <c r="A84" s="7" t="s">
        <v>64</v>
      </c>
      <c r="B84" s="17">
        <v>24</v>
      </c>
      <c r="C84" s="17">
        <v>31</v>
      </c>
      <c r="D84" s="17">
        <v>43</v>
      </c>
      <c r="E84" s="49">
        <v>98</v>
      </c>
      <c r="F84" s="17">
        <v>62</v>
      </c>
      <c r="G84" s="17">
        <v>148</v>
      </c>
      <c r="H84" s="17">
        <v>165</v>
      </c>
      <c r="I84" s="49">
        <v>375</v>
      </c>
      <c r="J84" s="17"/>
      <c r="K84" s="17"/>
      <c r="L84" s="17"/>
      <c r="M84" s="18"/>
    </row>
    <row r="85" spans="1:13" x14ac:dyDescent="0.2">
      <c r="A85" s="7" t="s">
        <v>101</v>
      </c>
      <c r="B85" s="17">
        <v>78</v>
      </c>
      <c r="C85" s="17">
        <v>83</v>
      </c>
      <c r="D85" s="17">
        <v>345</v>
      </c>
      <c r="E85" s="49">
        <v>506</v>
      </c>
      <c r="F85" s="17">
        <v>196</v>
      </c>
      <c r="G85" s="17">
        <v>563</v>
      </c>
      <c r="H85" s="17">
        <v>1652</v>
      </c>
      <c r="I85" s="49">
        <v>2411</v>
      </c>
      <c r="J85" s="17"/>
      <c r="K85" s="17"/>
      <c r="L85" s="17"/>
      <c r="M85" s="18"/>
    </row>
    <row r="86" spans="1:13" x14ac:dyDescent="0.2">
      <c r="A86" s="7" t="s">
        <v>90</v>
      </c>
      <c r="B86" s="17">
        <v>10</v>
      </c>
      <c r="C86" s="17">
        <v>4</v>
      </c>
      <c r="D86" s="17">
        <v>17</v>
      </c>
      <c r="E86" s="49">
        <v>31</v>
      </c>
      <c r="F86" s="17">
        <v>17</v>
      </c>
      <c r="G86" s="17">
        <v>14</v>
      </c>
      <c r="H86" s="17">
        <v>54</v>
      </c>
      <c r="I86" s="49">
        <v>85</v>
      </c>
      <c r="J86" s="17"/>
      <c r="K86" s="17"/>
      <c r="L86" s="17"/>
      <c r="M86" s="18"/>
    </row>
    <row r="87" spans="1:13" x14ac:dyDescent="0.2">
      <c r="A87" s="7" t="s">
        <v>65</v>
      </c>
      <c r="B87" s="17">
        <v>14</v>
      </c>
      <c r="C87" s="17">
        <v>25</v>
      </c>
      <c r="D87" s="17">
        <v>73</v>
      </c>
      <c r="E87" s="49">
        <v>112</v>
      </c>
      <c r="F87" s="17">
        <v>48</v>
      </c>
      <c r="G87" s="17">
        <v>233</v>
      </c>
      <c r="H87" s="17">
        <v>286</v>
      </c>
      <c r="I87" s="49">
        <v>567</v>
      </c>
      <c r="J87" s="17"/>
      <c r="K87" s="17"/>
      <c r="L87" s="17"/>
      <c r="M87" s="18"/>
    </row>
    <row r="88" spans="1:13" x14ac:dyDescent="0.2">
      <c r="A88" s="7" t="s">
        <v>66</v>
      </c>
      <c r="B88" s="17">
        <v>73</v>
      </c>
      <c r="C88" s="17">
        <v>29</v>
      </c>
      <c r="D88" s="17">
        <v>85</v>
      </c>
      <c r="E88" s="49">
        <v>187</v>
      </c>
      <c r="F88" s="17">
        <v>172</v>
      </c>
      <c r="G88" s="17">
        <v>103</v>
      </c>
      <c r="H88" s="17">
        <v>220</v>
      </c>
      <c r="I88" s="49">
        <v>495</v>
      </c>
      <c r="J88" s="17"/>
      <c r="K88" s="17"/>
      <c r="L88" s="17"/>
      <c r="M88" s="18"/>
    </row>
    <row r="89" spans="1:13" x14ac:dyDescent="0.2">
      <c r="A89" s="7" t="s">
        <v>79</v>
      </c>
      <c r="B89" s="17">
        <v>40</v>
      </c>
      <c r="C89" s="17">
        <v>24</v>
      </c>
      <c r="D89" s="17">
        <v>115</v>
      </c>
      <c r="E89" s="49">
        <v>179</v>
      </c>
      <c r="F89" s="17">
        <v>124</v>
      </c>
      <c r="G89" s="17">
        <v>742</v>
      </c>
      <c r="H89" s="17">
        <v>429</v>
      </c>
      <c r="I89" s="49">
        <v>1295</v>
      </c>
      <c r="J89" s="17"/>
      <c r="K89" s="17"/>
      <c r="L89" s="17"/>
      <c r="M89" s="18"/>
    </row>
    <row r="90" spans="1:13" x14ac:dyDescent="0.2">
      <c r="A90" s="7" t="s">
        <v>80</v>
      </c>
      <c r="B90" s="17">
        <v>41</v>
      </c>
      <c r="C90" s="17">
        <v>40</v>
      </c>
      <c r="D90" s="17">
        <v>142</v>
      </c>
      <c r="E90" s="49">
        <v>223</v>
      </c>
      <c r="F90" s="17">
        <v>96</v>
      </c>
      <c r="G90" s="17">
        <v>332</v>
      </c>
      <c r="H90" s="17">
        <v>1042</v>
      </c>
      <c r="I90" s="49">
        <v>1470</v>
      </c>
      <c r="J90" s="17"/>
      <c r="K90" s="17"/>
      <c r="L90" s="17"/>
      <c r="M90" s="18"/>
    </row>
    <row r="91" spans="1:13" x14ac:dyDescent="0.2">
      <c r="A91" s="7" t="s">
        <v>81</v>
      </c>
      <c r="B91" s="17">
        <v>31</v>
      </c>
      <c r="C91" s="17">
        <v>19</v>
      </c>
      <c r="D91" s="17">
        <v>54</v>
      </c>
      <c r="E91" s="49">
        <v>104</v>
      </c>
      <c r="F91" s="17">
        <v>83</v>
      </c>
      <c r="G91" s="17">
        <v>217</v>
      </c>
      <c r="H91" s="17">
        <v>225</v>
      </c>
      <c r="I91" s="49">
        <v>525</v>
      </c>
      <c r="J91" s="17"/>
      <c r="K91" s="17"/>
      <c r="L91" s="17"/>
      <c r="M91" s="18"/>
    </row>
    <row r="92" spans="1:13" x14ac:dyDescent="0.2">
      <c r="A92" s="6" t="str">
        <f>VLOOKUP("&lt;Zeilentitel_11&gt;",Uebersetzungen!$B$3:$E$103,Uebersetzungen!$B$2+1,FALSE)</f>
        <v>Region Surselva</v>
      </c>
      <c r="B92" s="9"/>
      <c r="C92" s="9"/>
      <c r="D92" s="9"/>
      <c r="E92" s="54"/>
      <c r="F92" s="9"/>
      <c r="G92" s="9"/>
      <c r="H92" s="9"/>
      <c r="I92" s="54"/>
      <c r="J92" s="9"/>
      <c r="K92" s="9"/>
      <c r="L92" s="9"/>
      <c r="M92" s="12"/>
    </row>
    <row r="93" spans="1:13" x14ac:dyDescent="0.2">
      <c r="A93" s="7" t="s">
        <v>6</v>
      </c>
      <c r="B93" s="17">
        <v>11</v>
      </c>
      <c r="C93" s="17" t="s">
        <v>206</v>
      </c>
      <c r="D93" s="17">
        <v>30</v>
      </c>
      <c r="E93" s="49">
        <v>43</v>
      </c>
      <c r="F93" s="17">
        <v>28</v>
      </c>
      <c r="G93" s="17" t="s">
        <v>206</v>
      </c>
      <c r="H93" s="17">
        <v>166</v>
      </c>
      <c r="I93" s="49">
        <v>250</v>
      </c>
      <c r="J93" s="17"/>
      <c r="K93" s="17"/>
      <c r="L93" s="17"/>
      <c r="M93" s="18"/>
    </row>
    <row r="94" spans="1:13" x14ac:dyDescent="0.2">
      <c r="A94" s="7" t="s">
        <v>7</v>
      </c>
      <c r="B94" s="17">
        <v>10</v>
      </c>
      <c r="C94" s="17">
        <v>32</v>
      </c>
      <c r="D94" s="17">
        <v>136</v>
      </c>
      <c r="E94" s="49">
        <v>178</v>
      </c>
      <c r="F94" s="17">
        <v>23</v>
      </c>
      <c r="G94" s="17">
        <v>127</v>
      </c>
      <c r="H94" s="17">
        <v>1376</v>
      </c>
      <c r="I94" s="49">
        <v>1526</v>
      </c>
      <c r="J94" s="17"/>
      <c r="K94" s="17"/>
      <c r="L94" s="17"/>
      <c r="M94" s="18"/>
    </row>
    <row r="95" spans="1:13" x14ac:dyDescent="0.2">
      <c r="A95" s="7" t="s">
        <v>8</v>
      </c>
      <c r="B95" s="17">
        <v>4</v>
      </c>
      <c r="C95" s="17">
        <v>6</v>
      </c>
      <c r="D95" s="17">
        <v>32</v>
      </c>
      <c r="E95" s="49">
        <v>42</v>
      </c>
      <c r="F95" s="17">
        <v>12</v>
      </c>
      <c r="G95" s="17">
        <v>21</v>
      </c>
      <c r="H95" s="17">
        <v>80</v>
      </c>
      <c r="I95" s="49">
        <v>113</v>
      </c>
      <c r="J95" s="17"/>
      <c r="K95" s="17"/>
      <c r="L95" s="17"/>
      <c r="M95" s="18"/>
    </row>
    <row r="96" spans="1:13" x14ac:dyDescent="0.2">
      <c r="A96" s="7" t="s">
        <v>9</v>
      </c>
      <c r="B96" s="17">
        <v>5</v>
      </c>
      <c r="C96" s="17">
        <v>16</v>
      </c>
      <c r="D96" s="17">
        <v>59</v>
      </c>
      <c r="E96" s="49">
        <v>80</v>
      </c>
      <c r="F96" s="17">
        <v>13</v>
      </c>
      <c r="G96" s="17">
        <v>58</v>
      </c>
      <c r="H96" s="17">
        <v>231</v>
      </c>
      <c r="I96" s="49">
        <v>302</v>
      </c>
      <c r="J96" s="17"/>
      <c r="K96" s="17"/>
      <c r="L96" s="17"/>
      <c r="M96" s="18"/>
    </row>
    <row r="97" spans="1:13" x14ac:dyDescent="0.2">
      <c r="A97" s="7" t="s">
        <v>10</v>
      </c>
      <c r="B97" s="17">
        <v>29</v>
      </c>
      <c r="C97" s="17">
        <v>19</v>
      </c>
      <c r="D97" s="17">
        <v>68</v>
      </c>
      <c r="E97" s="49">
        <v>116</v>
      </c>
      <c r="F97" s="17">
        <v>71</v>
      </c>
      <c r="G97" s="17">
        <v>193</v>
      </c>
      <c r="H97" s="17">
        <v>415</v>
      </c>
      <c r="I97" s="49">
        <v>679</v>
      </c>
      <c r="J97" s="17"/>
      <c r="K97" s="17"/>
      <c r="L97" s="17"/>
      <c r="M97" s="18"/>
    </row>
    <row r="98" spans="1:13" x14ac:dyDescent="0.2">
      <c r="A98" s="7" t="s">
        <v>11</v>
      </c>
      <c r="B98" s="17">
        <v>100</v>
      </c>
      <c r="C98" s="17">
        <v>32</v>
      </c>
      <c r="D98" s="17">
        <v>101</v>
      </c>
      <c r="E98" s="49">
        <v>233</v>
      </c>
      <c r="F98" s="17">
        <v>249</v>
      </c>
      <c r="G98" s="17">
        <v>166</v>
      </c>
      <c r="H98" s="17">
        <v>464</v>
      </c>
      <c r="I98" s="49">
        <v>879</v>
      </c>
      <c r="J98" s="17"/>
      <c r="K98" s="17"/>
      <c r="L98" s="17"/>
      <c r="M98" s="18"/>
    </row>
    <row r="99" spans="1:13" x14ac:dyDescent="0.2">
      <c r="A99" s="7" t="s">
        <v>12</v>
      </c>
      <c r="B99" s="17">
        <v>77</v>
      </c>
      <c r="C99" s="17">
        <v>68</v>
      </c>
      <c r="D99" s="17">
        <v>369</v>
      </c>
      <c r="E99" s="49">
        <v>514</v>
      </c>
      <c r="F99" s="17">
        <v>198</v>
      </c>
      <c r="G99" s="17">
        <v>556</v>
      </c>
      <c r="H99" s="17">
        <v>2506</v>
      </c>
      <c r="I99" s="49">
        <v>3260</v>
      </c>
      <c r="J99" s="17"/>
      <c r="K99" s="17"/>
      <c r="L99" s="17"/>
      <c r="M99" s="18"/>
    </row>
    <row r="100" spans="1:13" x14ac:dyDescent="0.2">
      <c r="A100" s="7" t="s">
        <v>23</v>
      </c>
      <c r="B100" s="17">
        <v>72</v>
      </c>
      <c r="C100" s="17">
        <v>14</v>
      </c>
      <c r="D100" s="17">
        <v>64</v>
      </c>
      <c r="E100" s="49">
        <v>150</v>
      </c>
      <c r="F100" s="17">
        <v>186</v>
      </c>
      <c r="G100" s="17">
        <v>58</v>
      </c>
      <c r="H100" s="17">
        <v>197</v>
      </c>
      <c r="I100" s="49">
        <v>441</v>
      </c>
      <c r="J100" s="17"/>
      <c r="K100" s="17"/>
      <c r="L100" s="17"/>
      <c r="M100" s="18"/>
    </row>
    <row r="101" spans="1:13" x14ac:dyDescent="0.2">
      <c r="A101" s="7" t="s">
        <v>82</v>
      </c>
      <c r="B101" s="17">
        <v>50</v>
      </c>
      <c r="C101" s="17">
        <v>30</v>
      </c>
      <c r="D101" s="17">
        <v>110</v>
      </c>
      <c r="E101" s="49">
        <v>190</v>
      </c>
      <c r="F101" s="17">
        <v>156</v>
      </c>
      <c r="G101" s="17">
        <v>153</v>
      </c>
      <c r="H101" s="17">
        <v>454</v>
      </c>
      <c r="I101" s="49">
        <v>763</v>
      </c>
      <c r="J101" s="17"/>
      <c r="K101" s="17"/>
      <c r="L101" s="17"/>
      <c r="M101" s="18"/>
    </row>
    <row r="102" spans="1:13" x14ac:dyDescent="0.2">
      <c r="A102" s="7" t="s">
        <v>83</v>
      </c>
      <c r="B102" s="17">
        <v>33</v>
      </c>
      <c r="C102" s="17">
        <v>28</v>
      </c>
      <c r="D102" s="17">
        <v>136</v>
      </c>
      <c r="E102" s="49">
        <v>197</v>
      </c>
      <c r="F102" s="17">
        <v>79</v>
      </c>
      <c r="G102" s="17">
        <v>286</v>
      </c>
      <c r="H102" s="17">
        <v>796</v>
      </c>
      <c r="I102" s="49">
        <v>1161</v>
      </c>
      <c r="J102" s="17"/>
      <c r="K102" s="17"/>
      <c r="L102" s="17"/>
      <c r="M102" s="18"/>
    </row>
    <row r="103" spans="1:13" x14ac:dyDescent="0.2">
      <c r="A103" s="7" t="s">
        <v>84</v>
      </c>
      <c r="B103" s="17">
        <v>19</v>
      </c>
      <c r="C103" s="17">
        <v>4</v>
      </c>
      <c r="D103" s="17">
        <v>21</v>
      </c>
      <c r="E103" s="49">
        <v>44</v>
      </c>
      <c r="F103" s="17">
        <v>55</v>
      </c>
      <c r="G103" s="17">
        <v>16</v>
      </c>
      <c r="H103" s="17">
        <v>73</v>
      </c>
      <c r="I103" s="49">
        <v>144</v>
      </c>
      <c r="J103" s="17"/>
      <c r="K103" s="17"/>
      <c r="L103" s="17"/>
      <c r="M103" s="18"/>
    </row>
    <row r="104" spans="1:13" x14ac:dyDescent="0.2">
      <c r="A104" s="7" t="s">
        <v>85</v>
      </c>
      <c r="B104" s="17">
        <v>35</v>
      </c>
      <c r="C104" s="17">
        <v>18</v>
      </c>
      <c r="D104" s="17">
        <v>48</v>
      </c>
      <c r="E104" s="49">
        <v>101</v>
      </c>
      <c r="F104" s="17">
        <v>107</v>
      </c>
      <c r="G104" s="17">
        <v>158</v>
      </c>
      <c r="H104" s="17">
        <v>198</v>
      </c>
      <c r="I104" s="49">
        <v>463</v>
      </c>
      <c r="J104" s="17"/>
      <c r="K104" s="17"/>
      <c r="L104" s="17"/>
      <c r="M104" s="18"/>
    </row>
    <row r="105" spans="1:13" x14ac:dyDescent="0.2">
      <c r="A105" s="7" t="s">
        <v>86</v>
      </c>
      <c r="B105" s="17">
        <v>17</v>
      </c>
      <c r="C105" s="17">
        <v>19</v>
      </c>
      <c r="D105" s="17">
        <v>103</v>
      </c>
      <c r="E105" s="49">
        <v>139</v>
      </c>
      <c r="F105" s="17">
        <v>41</v>
      </c>
      <c r="G105" s="17">
        <v>156</v>
      </c>
      <c r="H105" s="17">
        <v>460</v>
      </c>
      <c r="I105" s="49">
        <v>657</v>
      </c>
      <c r="J105" s="17"/>
      <c r="K105" s="17"/>
      <c r="L105" s="17"/>
      <c r="M105" s="18"/>
    </row>
    <row r="106" spans="1:13" x14ac:dyDescent="0.2">
      <c r="A106" s="7" t="s">
        <v>87</v>
      </c>
      <c r="B106" s="17">
        <v>24</v>
      </c>
      <c r="C106" s="17">
        <v>25</v>
      </c>
      <c r="D106" s="17">
        <v>64</v>
      </c>
      <c r="E106" s="49">
        <v>113</v>
      </c>
      <c r="F106" s="17">
        <v>67</v>
      </c>
      <c r="G106" s="17">
        <v>121</v>
      </c>
      <c r="H106" s="17">
        <v>409</v>
      </c>
      <c r="I106" s="49">
        <v>597</v>
      </c>
      <c r="J106" s="17"/>
      <c r="K106" s="17"/>
      <c r="L106" s="17"/>
      <c r="M106" s="18"/>
    </row>
    <row r="107" spans="1:13" x14ac:dyDescent="0.2">
      <c r="A107" s="7" t="s">
        <v>91</v>
      </c>
      <c r="B107" s="17">
        <v>40</v>
      </c>
      <c r="C107" s="17">
        <v>12</v>
      </c>
      <c r="D107" s="17">
        <v>100</v>
      </c>
      <c r="E107" s="49">
        <v>152</v>
      </c>
      <c r="F107" s="17">
        <v>93</v>
      </c>
      <c r="G107" s="17">
        <v>137</v>
      </c>
      <c r="H107" s="17">
        <v>395</v>
      </c>
      <c r="I107" s="49">
        <v>625</v>
      </c>
      <c r="J107" s="17"/>
      <c r="K107" s="17"/>
      <c r="L107" s="17"/>
      <c r="M107" s="18"/>
    </row>
    <row r="108" spans="1:13" x14ac:dyDescent="0.2">
      <c r="A108" s="6" t="str">
        <f>VLOOKUP("&lt;Zeilentitel_12&gt;",Uebersetzungen!$B$3:$E$103,Uebersetzungen!$B$2+1,FALSE)</f>
        <v>Region Viamala</v>
      </c>
      <c r="B108" s="9"/>
      <c r="C108" s="9"/>
      <c r="D108" s="9"/>
      <c r="E108" s="54"/>
      <c r="F108" s="9"/>
      <c r="G108" s="9"/>
      <c r="H108" s="9"/>
      <c r="I108" s="54"/>
      <c r="J108" s="9"/>
      <c r="K108" s="9"/>
      <c r="L108" s="9"/>
      <c r="M108" s="12"/>
    </row>
    <row r="109" spans="1:13" x14ac:dyDescent="0.2">
      <c r="A109" s="7" t="s">
        <v>13</v>
      </c>
      <c r="B109" s="17">
        <v>4</v>
      </c>
      <c r="C109" s="17" t="s">
        <v>206</v>
      </c>
      <c r="D109" s="17">
        <v>21</v>
      </c>
      <c r="E109" s="49">
        <v>26</v>
      </c>
      <c r="F109" s="17">
        <v>13</v>
      </c>
      <c r="G109" s="17" t="s">
        <v>206</v>
      </c>
      <c r="H109" s="17">
        <v>181</v>
      </c>
      <c r="I109" s="49">
        <v>195</v>
      </c>
      <c r="J109" s="17"/>
      <c r="K109" s="17"/>
      <c r="L109" s="17"/>
      <c r="M109" s="18"/>
    </row>
    <row r="110" spans="1:13" x14ac:dyDescent="0.2">
      <c r="A110" s="7" t="s">
        <v>14</v>
      </c>
      <c r="B110" s="17">
        <v>4</v>
      </c>
      <c r="C110" s="17">
        <v>6</v>
      </c>
      <c r="D110" s="17">
        <v>17</v>
      </c>
      <c r="E110" s="49">
        <v>27</v>
      </c>
      <c r="F110" s="17">
        <v>11</v>
      </c>
      <c r="G110" s="17">
        <v>28</v>
      </c>
      <c r="H110" s="17">
        <v>468</v>
      </c>
      <c r="I110" s="49">
        <v>507</v>
      </c>
      <c r="J110" s="17"/>
      <c r="K110" s="17"/>
      <c r="L110" s="17"/>
      <c r="M110" s="18"/>
    </row>
    <row r="111" spans="1:13" x14ac:dyDescent="0.2">
      <c r="A111" s="7" t="s">
        <v>15</v>
      </c>
      <c r="B111" s="17">
        <v>10</v>
      </c>
      <c r="C111" s="17">
        <v>6</v>
      </c>
      <c r="D111" s="17">
        <v>52</v>
      </c>
      <c r="E111" s="49">
        <v>68</v>
      </c>
      <c r="F111" s="17">
        <v>27</v>
      </c>
      <c r="G111" s="17">
        <v>45</v>
      </c>
      <c r="H111" s="17">
        <v>341</v>
      </c>
      <c r="I111" s="49">
        <v>413</v>
      </c>
      <c r="J111" s="17"/>
      <c r="K111" s="17"/>
      <c r="L111" s="17"/>
      <c r="M111" s="18"/>
    </row>
    <row r="112" spans="1:13" x14ac:dyDescent="0.2">
      <c r="A112" s="7" t="s">
        <v>16</v>
      </c>
      <c r="B112" s="17">
        <v>6</v>
      </c>
      <c r="C112" s="17">
        <v>23</v>
      </c>
      <c r="D112" s="17">
        <v>42</v>
      </c>
      <c r="E112" s="49">
        <v>71</v>
      </c>
      <c r="F112" s="17">
        <v>12</v>
      </c>
      <c r="G112" s="17">
        <v>190</v>
      </c>
      <c r="H112" s="17">
        <v>122</v>
      </c>
      <c r="I112" s="49">
        <v>324</v>
      </c>
      <c r="J112" s="17"/>
      <c r="K112" s="17"/>
      <c r="L112" s="17"/>
      <c r="M112" s="18"/>
    </row>
    <row r="113" spans="1:13" x14ac:dyDescent="0.2">
      <c r="A113" s="7" t="s">
        <v>17</v>
      </c>
      <c r="B113" s="17">
        <v>41</v>
      </c>
      <c r="C113" s="17">
        <v>39</v>
      </c>
      <c r="D113" s="17">
        <v>106</v>
      </c>
      <c r="E113" s="49">
        <v>186</v>
      </c>
      <c r="F113" s="17">
        <v>115</v>
      </c>
      <c r="G113" s="17">
        <v>278</v>
      </c>
      <c r="H113" s="17">
        <v>936</v>
      </c>
      <c r="I113" s="49">
        <v>1329</v>
      </c>
      <c r="J113" s="17"/>
      <c r="K113" s="17"/>
      <c r="L113" s="17"/>
      <c r="M113" s="18"/>
    </row>
    <row r="114" spans="1:13" x14ac:dyDescent="0.2">
      <c r="A114" s="7" t="s">
        <v>18</v>
      </c>
      <c r="B114" s="17">
        <v>15</v>
      </c>
      <c r="C114" s="17">
        <v>4</v>
      </c>
      <c r="D114" s="17">
        <v>13</v>
      </c>
      <c r="E114" s="49">
        <v>32</v>
      </c>
      <c r="F114" s="17">
        <v>40</v>
      </c>
      <c r="G114" s="17">
        <v>4</v>
      </c>
      <c r="H114" s="17">
        <v>26</v>
      </c>
      <c r="I114" s="49">
        <v>70</v>
      </c>
      <c r="J114" s="17"/>
      <c r="K114" s="17"/>
      <c r="L114" s="17"/>
      <c r="M114" s="18"/>
    </row>
    <row r="115" spans="1:13" x14ac:dyDescent="0.2">
      <c r="A115" s="7" t="s">
        <v>19</v>
      </c>
      <c r="B115" s="17">
        <v>10</v>
      </c>
      <c r="C115" s="17" t="s">
        <v>206</v>
      </c>
      <c r="D115" s="17">
        <v>27</v>
      </c>
      <c r="E115" s="49">
        <v>39</v>
      </c>
      <c r="F115" s="17">
        <v>28</v>
      </c>
      <c r="G115" s="17" t="s">
        <v>206</v>
      </c>
      <c r="H115" s="17">
        <v>59</v>
      </c>
      <c r="I115" s="49">
        <v>91</v>
      </c>
      <c r="J115" s="17"/>
      <c r="K115" s="17"/>
      <c r="L115" s="17"/>
      <c r="M115" s="18"/>
    </row>
    <row r="116" spans="1:13" x14ac:dyDescent="0.2">
      <c r="A116" s="7" t="s">
        <v>20</v>
      </c>
      <c r="B116" s="17">
        <v>12</v>
      </c>
      <c r="C116" s="17">
        <v>42</v>
      </c>
      <c r="D116" s="17">
        <v>298</v>
      </c>
      <c r="E116" s="49">
        <v>352</v>
      </c>
      <c r="F116" s="17">
        <v>26</v>
      </c>
      <c r="G116" s="17">
        <v>468</v>
      </c>
      <c r="H116" s="17">
        <v>1842</v>
      </c>
      <c r="I116" s="49">
        <v>2336</v>
      </c>
      <c r="J116" s="17"/>
      <c r="K116" s="17"/>
      <c r="L116" s="17"/>
      <c r="M116" s="18"/>
    </row>
    <row r="117" spans="1:13" x14ac:dyDescent="0.2">
      <c r="A117" s="7" t="s">
        <v>21</v>
      </c>
      <c r="B117" s="17">
        <v>15</v>
      </c>
      <c r="C117" s="17">
        <v>0</v>
      </c>
      <c r="D117" s="17">
        <v>11</v>
      </c>
      <c r="E117" s="49">
        <v>26</v>
      </c>
      <c r="F117" s="17">
        <v>37</v>
      </c>
      <c r="G117" s="17">
        <v>0</v>
      </c>
      <c r="H117" s="17">
        <v>18</v>
      </c>
      <c r="I117" s="49">
        <v>55</v>
      </c>
      <c r="J117" s="17"/>
      <c r="K117" s="17"/>
      <c r="L117" s="17"/>
      <c r="M117" s="18"/>
    </row>
    <row r="118" spans="1:13" x14ac:dyDescent="0.2">
      <c r="A118" s="7" t="s">
        <v>22</v>
      </c>
      <c r="B118" s="17">
        <v>8</v>
      </c>
      <c r="C118" s="17">
        <v>0</v>
      </c>
      <c r="D118" s="17">
        <v>10</v>
      </c>
      <c r="E118" s="49">
        <v>18</v>
      </c>
      <c r="F118" s="17">
        <v>23</v>
      </c>
      <c r="G118" s="17">
        <v>0</v>
      </c>
      <c r="H118" s="17">
        <v>44</v>
      </c>
      <c r="I118" s="49">
        <v>67</v>
      </c>
      <c r="J118" s="17"/>
      <c r="K118" s="17"/>
      <c r="L118" s="17"/>
      <c r="M118" s="18"/>
    </row>
    <row r="119" spans="1:13" x14ac:dyDescent="0.2">
      <c r="A119" s="7" t="s">
        <v>24</v>
      </c>
      <c r="B119" s="17">
        <v>48</v>
      </c>
      <c r="C119" s="17">
        <v>31</v>
      </c>
      <c r="D119" s="17">
        <v>110</v>
      </c>
      <c r="E119" s="49">
        <v>189</v>
      </c>
      <c r="F119" s="17">
        <v>149</v>
      </c>
      <c r="G119" s="17">
        <v>68</v>
      </c>
      <c r="H119" s="17">
        <v>310</v>
      </c>
      <c r="I119" s="49">
        <v>527</v>
      </c>
      <c r="J119" s="17"/>
      <c r="K119" s="17"/>
      <c r="L119" s="17"/>
      <c r="M119" s="18"/>
    </row>
    <row r="120" spans="1:13" x14ac:dyDescent="0.2">
      <c r="A120" s="7" t="s">
        <v>25</v>
      </c>
      <c r="B120" s="17">
        <v>14</v>
      </c>
      <c r="C120" s="17" t="s">
        <v>206</v>
      </c>
      <c r="D120" s="17">
        <v>18</v>
      </c>
      <c r="E120" s="49">
        <v>34</v>
      </c>
      <c r="F120" s="17">
        <v>45</v>
      </c>
      <c r="G120" s="17" t="s">
        <v>206</v>
      </c>
      <c r="H120" s="17">
        <v>54</v>
      </c>
      <c r="I120" s="49">
        <v>113</v>
      </c>
      <c r="J120" s="17"/>
      <c r="K120" s="17"/>
      <c r="L120" s="17"/>
      <c r="M120" s="18"/>
    </row>
    <row r="121" spans="1:13" x14ac:dyDescent="0.2">
      <c r="A121" s="7" t="s">
        <v>26</v>
      </c>
      <c r="B121" s="17">
        <v>8</v>
      </c>
      <c r="C121" s="17">
        <v>4</v>
      </c>
      <c r="D121" s="17">
        <v>11</v>
      </c>
      <c r="E121" s="49">
        <v>23</v>
      </c>
      <c r="F121" s="17">
        <v>27</v>
      </c>
      <c r="G121" s="17">
        <v>28</v>
      </c>
      <c r="H121" s="17">
        <v>27</v>
      </c>
      <c r="I121" s="49">
        <v>82</v>
      </c>
      <c r="J121" s="17"/>
      <c r="K121" s="17"/>
      <c r="L121" s="17"/>
      <c r="M121" s="18"/>
    </row>
    <row r="122" spans="1:13" x14ac:dyDescent="0.2">
      <c r="A122" s="7" t="s">
        <v>27</v>
      </c>
      <c r="B122" s="17">
        <v>12</v>
      </c>
      <c r="C122" s="17">
        <v>19</v>
      </c>
      <c r="D122" s="17">
        <v>57</v>
      </c>
      <c r="E122" s="49">
        <v>88</v>
      </c>
      <c r="F122" s="17">
        <v>37</v>
      </c>
      <c r="G122" s="17">
        <v>98</v>
      </c>
      <c r="H122" s="17">
        <v>339</v>
      </c>
      <c r="I122" s="49">
        <v>474</v>
      </c>
      <c r="J122" s="17"/>
      <c r="K122" s="17"/>
      <c r="L122" s="17"/>
      <c r="M122" s="18"/>
    </row>
    <row r="123" spans="1:13" x14ac:dyDescent="0.2">
      <c r="A123" s="7" t="s">
        <v>28</v>
      </c>
      <c r="B123" s="17" t="s">
        <v>206</v>
      </c>
      <c r="C123" s="17">
        <v>0</v>
      </c>
      <c r="D123" s="17" t="s">
        <v>206</v>
      </c>
      <c r="E123" s="49">
        <v>5</v>
      </c>
      <c r="F123" s="17" t="s">
        <v>206</v>
      </c>
      <c r="G123" s="17">
        <v>0</v>
      </c>
      <c r="H123" s="17" t="s">
        <v>206</v>
      </c>
      <c r="I123" s="49">
        <v>12</v>
      </c>
      <c r="J123" s="17"/>
      <c r="K123" s="17"/>
      <c r="L123" s="17"/>
      <c r="M123" s="18"/>
    </row>
    <row r="124" spans="1:13" x14ac:dyDescent="0.2">
      <c r="A124" s="7" t="s">
        <v>29</v>
      </c>
      <c r="B124" s="17">
        <v>10</v>
      </c>
      <c r="C124" s="17">
        <v>10</v>
      </c>
      <c r="D124" s="17">
        <v>27</v>
      </c>
      <c r="E124" s="49">
        <v>47</v>
      </c>
      <c r="F124" s="17">
        <v>28</v>
      </c>
      <c r="G124" s="17">
        <v>97</v>
      </c>
      <c r="H124" s="17">
        <v>64</v>
      </c>
      <c r="I124" s="49">
        <v>189</v>
      </c>
      <c r="J124" s="17"/>
      <c r="K124" s="17"/>
      <c r="L124" s="17"/>
      <c r="M124" s="18"/>
    </row>
    <row r="125" spans="1:13" x14ac:dyDescent="0.2">
      <c r="A125" s="7" t="s">
        <v>30</v>
      </c>
      <c r="B125" s="17" t="s">
        <v>206</v>
      </c>
      <c r="C125" s="17" t="s">
        <v>206</v>
      </c>
      <c r="D125" s="17">
        <v>5</v>
      </c>
      <c r="E125" s="49">
        <v>10</v>
      </c>
      <c r="F125" s="17" t="s">
        <v>206</v>
      </c>
      <c r="G125" s="17" t="s">
        <v>206</v>
      </c>
      <c r="H125" s="17">
        <v>18</v>
      </c>
      <c r="I125" s="49">
        <v>41</v>
      </c>
      <c r="J125" s="17"/>
      <c r="K125" s="17"/>
      <c r="L125" s="17"/>
      <c r="M125" s="18"/>
    </row>
    <row r="126" spans="1:13" x14ac:dyDescent="0.2">
      <c r="A126" s="7" t="s">
        <v>93</v>
      </c>
      <c r="B126" s="17">
        <v>39</v>
      </c>
      <c r="C126" s="17">
        <v>15</v>
      </c>
      <c r="D126" s="17">
        <v>44</v>
      </c>
      <c r="E126" s="49">
        <v>98</v>
      </c>
      <c r="F126" s="17">
        <v>93</v>
      </c>
      <c r="G126" s="17">
        <v>52</v>
      </c>
      <c r="H126" s="17">
        <v>198</v>
      </c>
      <c r="I126" s="49">
        <v>343</v>
      </c>
      <c r="J126" s="17"/>
      <c r="K126" s="17"/>
      <c r="L126" s="17"/>
      <c r="M126" s="18"/>
    </row>
    <row r="127" spans="1:13" x14ac:dyDescent="0.2">
      <c r="A127" s="7" t="s">
        <v>102</v>
      </c>
      <c r="B127" s="17">
        <v>35</v>
      </c>
      <c r="C127" s="17" t="s">
        <v>206</v>
      </c>
      <c r="D127" s="17">
        <v>33</v>
      </c>
      <c r="E127" s="49">
        <v>71</v>
      </c>
      <c r="F127" s="17">
        <v>105</v>
      </c>
      <c r="G127" s="17" t="s">
        <v>206</v>
      </c>
      <c r="H127" s="17">
        <v>145</v>
      </c>
      <c r="I127" s="49">
        <v>255</v>
      </c>
      <c r="J127" s="17"/>
      <c r="K127" s="17"/>
      <c r="L127" s="17"/>
      <c r="M127" s="18"/>
    </row>
    <row r="128" spans="1:13" ht="13.5" thickBot="1" x14ac:dyDescent="0.25">
      <c r="A128" s="16"/>
      <c r="B128" s="60"/>
      <c r="C128" s="55"/>
      <c r="D128" s="55"/>
      <c r="E128" s="56"/>
      <c r="F128" s="55"/>
      <c r="G128" s="55"/>
      <c r="H128" s="55"/>
      <c r="I128" s="56"/>
      <c r="J128" s="55"/>
      <c r="K128" s="55"/>
      <c r="L128" s="55"/>
      <c r="M128" s="69"/>
    </row>
    <row r="130" spans="1:1" x14ac:dyDescent="0.2">
      <c r="A130" s="10" t="str">
        <f>VLOOKUP("&lt;Legende_1&gt;",Uebersetzungen!$B$3:$E$352,Uebersetzungen!$B$2+1,FALSE)</f>
        <v>* aus Datenschutzgründen nicht einzeln ausgewiesen</v>
      </c>
    </row>
    <row r="132" spans="1:1" x14ac:dyDescent="0.2">
      <c r="A132" s="5" t="str">
        <f>VLOOKUP("&lt;Quelle_1&gt;",Uebersetzungen!$B$3:$E$56,Uebersetzungen!$B$2+1,FALSE)</f>
        <v>Quelle: BFS (STATENT)</v>
      </c>
    </row>
    <row r="133" spans="1:1" x14ac:dyDescent="0.2">
      <c r="A133" s="10" t="str">
        <f>VLOOKUP("&lt;Aktualisierung&gt;",Uebersetzungen!$B$3:$E$56,Uebersetzungen!$B$2+1,FALSE)</f>
        <v>Letztmals aktualisiert am: 21.08.2024</v>
      </c>
    </row>
  </sheetData>
  <sheetProtection sheet="1" objects="1" scenarios="1"/>
  <mergeCells count="5">
    <mergeCell ref="A7:E7"/>
    <mergeCell ref="A9:J9"/>
    <mergeCell ref="B12:E12"/>
    <mergeCell ref="F12:I12"/>
    <mergeCell ref="J12:M12"/>
  </mergeCells>
  <pageMargins left="0.7" right="0.7" top="0.78740157499999996" bottom="0.78740157499999996" header="0.3" footer="0.3"/>
  <pageSetup paperSize="9" scale="35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7649" r:id="rId4" name="Option Button 1">
              <controlPr defaultSize="0" autoFill="0" autoLine="0" autoPict="0">
                <anchor moveWithCells="1">
                  <from>
                    <xdr:col>4</xdr:col>
                    <xdr:colOff>990600</xdr:colOff>
                    <xdr:row>1</xdr:row>
                    <xdr:rowOff>114300</xdr:rowOff>
                  </from>
                  <to>
                    <xdr:col>5</xdr:col>
                    <xdr:colOff>904875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0" r:id="rId5" name="Option Button 2">
              <controlPr defaultSize="0" autoFill="0" autoLine="0" autoPict="0">
                <anchor moveWithCells="1">
                  <from>
                    <xdr:col>4</xdr:col>
                    <xdr:colOff>990600</xdr:colOff>
                    <xdr:row>2</xdr:row>
                    <xdr:rowOff>104775</xdr:rowOff>
                  </from>
                  <to>
                    <xdr:col>6</xdr:col>
                    <xdr:colOff>142875</xdr:colOff>
                    <xdr:row>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1" r:id="rId6" name="Option Button 3">
              <controlPr defaultSize="0" autoFill="0" autoLine="0" autoPict="0">
                <anchor moveWithCells="1">
                  <from>
                    <xdr:col>4</xdr:col>
                    <xdr:colOff>990600</xdr:colOff>
                    <xdr:row>3</xdr:row>
                    <xdr:rowOff>66675</xdr:rowOff>
                  </from>
                  <to>
                    <xdr:col>5</xdr:col>
                    <xdr:colOff>904875</xdr:colOff>
                    <xdr:row>4</xdr:row>
                    <xdr:rowOff>95250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133"/>
  <sheetViews>
    <sheetView zoomScaleNormal="100" workbookViewId="0">
      <selection activeCell="G137" sqref="G137"/>
    </sheetView>
  </sheetViews>
  <sheetFormatPr baseColWidth="10" defaultRowHeight="12.75" x14ac:dyDescent="0.2"/>
  <cols>
    <col min="1" max="1" width="35.7109375" style="10" customWidth="1"/>
    <col min="2" max="11" width="16.7109375" style="10" customWidth="1"/>
    <col min="12" max="12" width="16.7109375" style="22" customWidth="1"/>
    <col min="13" max="13" width="16.7109375" style="10" customWidth="1"/>
    <col min="14" max="16384" width="11.42578125" style="10"/>
  </cols>
  <sheetData>
    <row r="1" spans="1:13" s="1" customFormat="1" x14ac:dyDescent="0.2">
      <c r="L1" s="2"/>
    </row>
    <row r="2" spans="1:13" s="1" customFormat="1" ht="15.75" x14ac:dyDescent="0.25">
      <c r="B2" s="13"/>
      <c r="C2" s="13"/>
      <c r="D2" s="14"/>
      <c r="E2" s="14"/>
      <c r="F2" s="14"/>
      <c r="G2" s="14"/>
      <c r="H2" s="14"/>
      <c r="I2" s="14"/>
      <c r="J2" s="14"/>
      <c r="K2" s="14"/>
      <c r="L2" s="20"/>
    </row>
    <row r="3" spans="1:13" s="1" customFormat="1" ht="15.75" x14ac:dyDescent="0.25">
      <c r="B3" s="13"/>
      <c r="C3" s="13"/>
      <c r="D3" s="14"/>
      <c r="E3" s="14"/>
      <c r="F3" s="14"/>
      <c r="G3" s="14"/>
      <c r="H3" s="14"/>
      <c r="I3" s="14"/>
      <c r="J3" s="14"/>
      <c r="K3" s="14"/>
      <c r="L3" s="20"/>
    </row>
    <row r="4" spans="1:13" s="1" customFormat="1" ht="15.75" x14ac:dyDescent="0.25">
      <c r="B4" s="13"/>
      <c r="C4" s="13"/>
      <c r="D4" s="14"/>
      <c r="E4" s="14"/>
      <c r="F4" s="14"/>
      <c r="G4" s="14"/>
      <c r="H4" s="14"/>
      <c r="I4" s="14"/>
      <c r="J4" s="14"/>
      <c r="K4" s="14"/>
      <c r="L4" s="20"/>
    </row>
    <row r="5" spans="1:13" s="2" customFormat="1" x14ac:dyDescent="0.2"/>
    <row r="6" spans="1:13" s="1" customFormat="1" ht="6" customHeight="1" x14ac:dyDescent="0.2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</row>
    <row r="7" spans="1:13" s="2" customFormat="1" ht="15.75" customHeight="1" x14ac:dyDescent="0.2">
      <c r="A7" s="73" t="str">
        <f>VLOOKUP("&lt;Fachbereich&gt;",Uebersetzungen!$B$3:$E$103,Uebersetzungen!$B$2+1,FALSE)</f>
        <v>Daten &amp; Statistik</v>
      </c>
      <c r="B7" s="73"/>
      <c r="C7" s="73"/>
      <c r="D7" s="73"/>
      <c r="E7" s="73"/>
      <c r="F7" s="3"/>
      <c r="G7" s="3"/>
      <c r="H7" s="3"/>
      <c r="I7" s="3"/>
      <c r="J7" s="3"/>
      <c r="K7" s="3"/>
      <c r="L7" s="3"/>
    </row>
    <row r="8" spans="1:13" s="2" customFormat="1" ht="15.75" customHeight="1" x14ac:dyDescent="0.2">
      <c r="B8" s="43"/>
      <c r="C8" s="43"/>
      <c r="D8" s="43"/>
      <c r="E8" s="43"/>
      <c r="F8" s="3"/>
      <c r="G8" s="3"/>
      <c r="H8" s="3"/>
      <c r="I8" s="3"/>
      <c r="J8" s="3"/>
      <c r="K8" s="3"/>
      <c r="L8" s="3"/>
    </row>
    <row r="9" spans="1:13" s="2" customFormat="1" ht="15.75" customHeight="1" x14ac:dyDescent="0.25">
      <c r="A9" s="74" t="str">
        <f>VLOOKUP("&lt;Titel&gt;",Uebersetzungen!$B$3:$E$35,Uebersetzungen!$B$2+1,FALSE)</f>
        <v>Wirtschaftsstruktur der Bündner Regionen und Gemeinden</v>
      </c>
      <c r="B9" s="75"/>
      <c r="C9" s="75"/>
      <c r="D9" s="75"/>
      <c r="E9" s="75"/>
      <c r="F9" s="75"/>
      <c r="G9" s="75"/>
      <c r="H9" s="75"/>
      <c r="I9" s="75"/>
      <c r="J9" s="75"/>
      <c r="K9" s="44"/>
    </row>
    <row r="10" spans="1:13" s="5" customFormat="1" x14ac:dyDescent="0.2">
      <c r="A10" s="37" t="str">
        <f>VLOOKUP("&lt;UTitel&gt;",Uebersetzungen!$B$3:$E$103,Uebersetzungen!$B$2+1,FALSE)</f>
        <v>(Gemeindestand 2024: 101 Gemeinden)</v>
      </c>
      <c r="B10" s="38"/>
      <c r="C10" s="38"/>
      <c r="D10" s="39"/>
      <c r="E10" s="39"/>
      <c r="F10" s="39"/>
      <c r="G10" s="40"/>
      <c r="H10" s="40"/>
      <c r="I10" s="40"/>
    </row>
    <row r="11" spans="1:13" s="4" customFormat="1" ht="13.5" thickBot="1" x14ac:dyDescent="0.25">
      <c r="L11" s="21"/>
    </row>
    <row r="12" spans="1:13" s="67" customFormat="1" ht="17.25" customHeight="1" x14ac:dyDescent="0.2">
      <c r="A12" s="66"/>
      <c r="B12" s="76" t="str">
        <f>VLOOKUP("&lt;SpaltenTitel_1&gt;",Uebersetzungen!$B$3:$E$33,Uebersetzungen!$B$2+1,FALSE)</f>
        <v>Arbeitsstätten</v>
      </c>
      <c r="C12" s="77"/>
      <c r="D12" s="77"/>
      <c r="E12" s="78"/>
      <c r="F12" s="76" t="str">
        <f>VLOOKUP("&lt;SpaltenTitel_2&gt;",Uebersetzungen!$B$3:$E$33,Uebersetzungen!$B$2+1,FALSE)</f>
        <v>Beschäftigte</v>
      </c>
      <c r="G12" s="77"/>
      <c r="H12" s="77"/>
      <c r="I12" s="78"/>
      <c r="J12" s="76" t="str">
        <f>VLOOKUP("&lt;SpaltenTitel_3&gt;",Uebersetzungen!$B$3:$E$33,Uebersetzungen!$B$2+1,FALSE)</f>
        <v>Vollzeitäquivalente (VZÄ)</v>
      </c>
      <c r="K12" s="77"/>
      <c r="L12" s="77"/>
      <c r="M12" s="79"/>
    </row>
    <row r="13" spans="1:13" s="42" customFormat="1" ht="17.25" customHeight="1" x14ac:dyDescent="0.2">
      <c r="A13" s="45"/>
      <c r="B13" s="58" t="str">
        <f>VLOOKUP("&lt;SpaltenTitel_1.1&gt;",Uebersetzungen!$B$3:$E$33,Uebersetzungen!$B$2+1,FALSE)</f>
        <v>Primärer Sektor</v>
      </c>
      <c r="C13" s="46" t="str">
        <f>VLOOKUP("&lt;SpaltenTitel_1.2&gt;",Uebersetzungen!$B$3:$E$33,Uebersetzungen!$B$2+1,FALSE)</f>
        <v>Sekundärer Sektor</v>
      </c>
      <c r="D13" s="46" t="str">
        <f>VLOOKUP("&lt;SpaltenTitel_1.3&gt;",Uebersetzungen!$B$3:$E$72,Uebersetzungen!$B$2+1,FALSE)</f>
        <v>Tertiärer Sektor</v>
      </c>
      <c r="E13" s="47" t="str">
        <f>VLOOKUP("&lt;SpaltenTitel_1.4&gt;",Uebersetzungen!$B$3:$E$72,Uebersetzungen!$B$2+1,FALSE)</f>
        <v>Total</v>
      </c>
      <c r="F13" s="58" t="str">
        <f>VLOOKUP("&lt;SpaltenTitel_1.1&gt;",Uebersetzungen!$B$3:$E$33,Uebersetzungen!$B$2+1,FALSE)</f>
        <v>Primärer Sektor</v>
      </c>
      <c r="G13" s="46" t="str">
        <f>VLOOKUP("&lt;SpaltenTitel_1.2&gt;",Uebersetzungen!$B$3:$E$33,Uebersetzungen!$B$2+1,FALSE)</f>
        <v>Sekundärer Sektor</v>
      </c>
      <c r="H13" s="46" t="str">
        <f>VLOOKUP("&lt;SpaltenTitel_1.3&gt;",Uebersetzungen!$B$3:$E$72,Uebersetzungen!$B$2+1,FALSE)</f>
        <v>Tertiärer Sektor</v>
      </c>
      <c r="I13" s="47" t="str">
        <f>VLOOKUP("&lt;SpaltenTitel_1.4&gt;",Uebersetzungen!$B$3:$E$72,Uebersetzungen!$B$2+1,FALSE)</f>
        <v>Total</v>
      </c>
      <c r="J13" s="58" t="str">
        <f>VLOOKUP("&lt;SpaltenTitel_1.1&gt;",Uebersetzungen!$B$3:$E$33,Uebersetzungen!$B$2+1,FALSE)</f>
        <v>Primärer Sektor</v>
      </c>
      <c r="K13" s="46" t="str">
        <f>VLOOKUP("&lt;SpaltenTitel_1.2&gt;",Uebersetzungen!$B$3:$E$33,Uebersetzungen!$B$2+1,FALSE)</f>
        <v>Sekundärer Sektor</v>
      </c>
      <c r="L13" s="46" t="str">
        <f>VLOOKUP("&lt;SpaltenTitel_1.3&gt;",Uebersetzungen!$B$3:$E$72,Uebersetzungen!$B$2+1,FALSE)</f>
        <v>Tertiärer Sektor</v>
      </c>
      <c r="M13" s="68" t="str">
        <f>VLOOKUP("&lt;SpaltenTitel_1.4&gt;",Uebersetzungen!$B$3:$E$72,Uebersetzungen!$B$2+1,FALSE)</f>
        <v>Total</v>
      </c>
    </row>
    <row r="14" spans="1:13" x14ac:dyDescent="0.2">
      <c r="A14" s="15"/>
      <c r="B14" s="59"/>
      <c r="C14" s="48"/>
      <c r="D14" s="48"/>
      <c r="E14" s="49"/>
      <c r="F14" s="17"/>
      <c r="G14" s="48"/>
      <c r="H14" s="48"/>
      <c r="I14" s="50"/>
      <c r="J14" s="17"/>
      <c r="K14" s="17"/>
      <c r="L14" s="48"/>
      <c r="M14" s="51"/>
    </row>
    <row r="15" spans="1:13" x14ac:dyDescent="0.2">
      <c r="A15" s="57" t="str">
        <f>VLOOKUP("&lt;Zeilentitel_1&gt;",Uebersetzungen!$B$3:$E$103,Uebersetzungen!$B$2+1,FALSE)</f>
        <v>GRAUBÜNDEN</v>
      </c>
      <c r="B15" s="53">
        <v>2450</v>
      </c>
      <c r="C15" s="8">
        <v>3022</v>
      </c>
      <c r="D15" s="8">
        <v>15307</v>
      </c>
      <c r="E15" s="52">
        <v>20779</v>
      </c>
      <c r="F15" s="8">
        <v>7155</v>
      </c>
      <c r="G15" s="8">
        <v>27019</v>
      </c>
      <c r="H15" s="8">
        <v>96565</v>
      </c>
      <c r="I15" s="52">
        <v>130739</v>
      </c>
      <c r="J15" s="8"/>
      <c r="K15" s="8"/>
      <c r="L15" s="8"/>
      <c r="M15" s="11"/>
    </row>
    <row r="16" spans="1:13" x14ac:dyDescent="0.2">
      <c r="A16" s="6" t="str">
        <f>VLOOKUP("&lt;Zeilentitel_2&gt;",Uebersetzungen!$B$3:$E$103,Uebersetzungen!$B$2+1,FALSE)</f>
        <v>Region Albula</v>
      </c>
      <c r="B16" s="9"/>
      <c r="C16" s="9"/>
      <c r="D16" s="9"/>
      <c r="E16" s="54"/>
      <c r="F16" s="9"/>
      <c r="G16" s="9"/>
      <c r="H16" s="9"/>
      <c r="I16" s="54"/>
      <c r="J16" s="9"/>
      <c r="K16" s="9"/>
      <c r="L16" s="9"/>
      <c r="M16" s="12"/>
    </row>
    <row r="17" spans="1:13" x14ac:dyDescent="0.2">
      <c r="A17" s="7" t="s">
        <v>1</v>
      </c>
      <c r="B17" s="17">
        <v>30</v>
      </c>
      <c r="C17" s="17">
        <v>48</v>
      </c>
      <c r="D17" s="17">
        <v>279</v>
      </c>
      <c r="E17" s="49">
        <v>357</v>
      </c>
      <c r="F17" s="17">
        <v>71</v>
      </c>
      <c r="G17" s="17">
        <v>333</v>
      </c>
      <c r="H17" s="17">
        <v>2339</v>
      </c>
      <c r="I17" s="49">
        <v>2743</v>
      </c>
      <c r="J17" s="17"/>
      <c r="K17" s="17"/>
      <c r="L17" s="17"/>
      <c r="M17" s="18"/>
    </row>
    <row r="18" spans="1:13" x14ac:dyDescent="0.2">
      <c r="A18" s="7" t="s">
        <v>2</v>
      </c>
      <c r="B18" s="17">
        <v>7</v>
      </c>
      <c r="C18" s="17">
        <v>5</v>
      </c>
      <c r="D18" s="17">
        <v>46</v>
      </c>
      <c r="E18" s="49">
        <v>58</v>
      </c>
      <c r="F18" s="17">
        <v>22</v>
      </c>
      <c r="G18" s="17">
        <v>12</v>
      </c>
      <c r="H18" s="17">
        <v>150</v>
      </c>
      <c r="I18" s="49">
        <v>184</v>
      </c>
      <c r="J18" s="17"/>
      <c r="K18" s="17"/>
      <c r="L18" s="17"/>
      <c r="M18" s="18"/>
    </row>
    <row r="19" spans="1:13" x14ac:dyDescent="0.2">
      <c r="A19" s="7" t="s">
        <v>95</v>
      </c>
      <c r="B19" s="17" t="s">
        <v>206</v>
      </c>
      <c r="C19" s="17" t="s">
        <v>206</v>
      </c>
      <c r="D19" s="17">
        <v>9</v>
      </c>
      <c r="E19" s="49">
        <v>13</v>
      </c>
      <c r="F19" s="17" t="s">
        <v>206</v>
      </c>
      <c r="G19" s="17" t="s">
        <v>206</v>
      </c>
      <c r="H19" s="17">
        <v>14</v>
      </c>
      <c r="I19" s="49">
        <v>69</v>
      </c>
      <c r="J19" s="17"/>
      <c r="K19" s="17"/>
      <c r="L19" s="17"/>
      <c r="M19" s="18"/>
    </row>
    <row r="20" spans="1:13" x14ac:dyDescent="0.2">
      <c r="A20" s="7" t="s">
        <v>3</v>
      </c>
      <c r="B20" s="17">
        <v>44</v>
      </c>
      <c r="C20" s="17">
        <v>27</v>
      </c>
      <c r="D20" s="17">
        <v>102</v>
      </c>
      <c r="E20" s="49">
        <v>173</v>
      </c>
      <c r="F20" s="17">
        <v>104</v>
      </c>
      <c r="G20" s="17">
        <v>98</v>
      </c>
      <c r="H20" s="17">
        <v>513</v>
      </c>
      <c r="I20" s="49">
        <v>715</v>
      </c>
      <c r="J20" s="17"/>
      <c r="K20" s="17"/>
      <c r="L20" s="17"/>
      <c r="M20" s="18"/>
    </row>
    <row r="21" spans="1:13" x14ac:dyDescent="0.2">
      <c r="A21" s="7" t="s">
        <v>89</v>
      </c>
      <c r="B21" s="17">
        <v>66</v>
      </c>
      <c r="C21" s="17">
        <v>55</v>
      </c>
      <c r="D21" s="17">
        <v>185</v>
      </c>
      <c r="E21" s="49">
        <v>306</v>
      </c>
      <c r="F21" s="17">
        <v>187</v>
      </c>
      <c r="G21" s="17">
        <v>320</v>
      </c>
      <c r="H21" s="17">
        <v>921</v>
      </c>
      <c r="I21" s="49">
        <v>1428</v>
      </c>
      <c r="J21" s="17"/>
      <c r="K21" s="17"/>
      <c r="L21" s="17"/>
      <c r="M21" s="18"/>
    </row>
    <row r="22" spans="1:13" x14ac:dyDescent="0.2">
      <c r="A22" s="7" t="s">
        <v>92</v>
      </c>
      <c r="B22" s="17">
        <v>21</v>
      </c>
      <c r="C22" s="17">
        <v>20</v>
      </c>
      <c r="D22" s="17">
        <v>71</v>
      </c>
      <c r="E22" s="49">
        <v>112</v>
      </c>
      <c r="F22" s="17">
        <v>127</v>
      </c>
      <c r="G22" s="17">
        <v>104</v>
      </c>
      <c r="H22" s="17">
        <v>340</v>
      </c>
      <c r="I22" s="49">
        <v>571</v>
      </c>
      <c r="J22" s="17"/>
      <c r="K22" s="17"/>
      <c r="L22" s="17"/>
      <c r="M22" s="18"/>
    </row>
    <row r="23" spans="1:13" x14ac:dyDescent="0.2">
      <c r="A23" s="6" t="str">
        <f>VLOOKUP("&lt;Zeilentitel_3&gt;",Uebersetzungen!$B$3:$E$103,Uebersetzungen!$B$2+1,FALSE)</f>
        <v>Region Bernina</v>
      </c>
      <c r="B23" s="9"/>
      <c r="C23" s="9"/>
      <c r="D23" s="9"/>
      <c r="E23" s="54"/>
      <c r="F23" s="9"/>
      <c r="G23" s="9"/>
      <c r="H23" s="9"/>
      <c r="I23" s="54"/>
      <c r="J23" s="9"/>
      <c r="K23" s="9"/>
      <c r="L23" s="9"/>
      <c r="M23" s="12"/>
    </row>
    <row r="24" spans="1:13" x14ac:dyDescent="0.2">
      <c r="A24" s="7" t="s">
        <v>4</v>
      </c>
      <c r="B24" s="17">
        <v>23</v>
      </c>
      <c r="C24" s="17">
        <v>31</v>
      </c>
      <c r="D24" s="17">
        <v>74</v>
      </c>
      <c r="E24" s="49">
        <v>128</v>
      </c>
      <c r="F24" s="17">
        <v>149</v>
      </c>
      <c r="G24" s="17">
        <v>402</v>
      </c>
      <c r="H24" s="17">
        <v>307</v>
      </c>
      <c r="I24" s="49">
        <v>858</v>
      </c>
      <c r="J24" s="17"/>
      <c r="K24" s="17"/>
      <c r="L24" s="17"/>
      <c r="M24" s="18"/>
    </row>
    <row r="25" spans="1:13" x14ac:dyDescent="0.2">
      <c r="A25" s="7" t="s">
        <v>5</v>
      </c>
      <c r="B25" s="17">
        <v>66</v>
      </c>
      <c r="C25" s="17">
        <v>99</v>
      </c>
      <c r="D25" s="17">
        <v>260</v>
      </c>
      <c r="E25" s="49">
        <v>425</v>
      </c>
      <c r="F25" s="17">
        <v>214</v>
      </c>
      <c r="G25" s="17">
        <v>634</v>
      </c>
      <c r="H25" s="17">
        <v>1316</v>
      </c>
      <c r="I25" s="49">
        <v>2164</v>
      </c>
      <c r="J25" s="17"/>
      <c r="K25" s="17"/>
      <c r="L25" s="17"/>
      <c r="M25" s="18"/>
    </row>
    <row r="26" spans="1:13" x14ac:dyDescent="0.2">
      <c r="A26" s="6" t="str">
        <f>VLOOKUP("&lt;Zeilentitel_4&gt;",Uebersetzungen!$B$3:$E$103,Uebersetzungen!$B$2+1,FALSE)</f>
        <v>Region Engiadina Bassa/Val Müstair</v>
      </c>
      <c r="B26" s="9"/>
      <c r="C26" s="9"/>
      <c r="D26" s="9"/>
      <c r="E26" s="54"/>
      <c r="F26" s="9"/>
      <c r="G26" s="9"/>
      <c r="H26" s="9"/>
      <c r="I26" s="54"/>
      <c r="J26" s="9"/>
      <c r="K26" s="9"/>
      <c r="L26" s="9"/>
      <c r="M26" s="12"/>
    </row>
    <row r="27" spans="1:13" x14ac:dyDescent="0.2">
      <c r="A27" s="7" t="s">
        <v>38</v>
      </c>
      <c r="B27" s="17">
        <v>28</v>
      </c>
      <c r="C27" s="17">
        <v>32</v>
      </c>
      <c r="D27" s="17">
        <v>117</v>
      </c>
      <c r="E27" s="49">
        <v>177</v>
      </c>
      <c r="F27" s="17">
        <v>84</v>
      </c>
      <c r="G27" s="17">
        <v>234</v>
      </c>
      <c r="H27" s="17">
        <v>578</v>
      </c>
      <c r="I27" s="49">
        <v>896</v>
      </c>
      <c r="J27" s="17"/>
      <c r="K27" s="17"/>
      <c r="L27" s="17"/>
      <c r="M27" s="18"/>
    </row>
    <row r="28" spans="1:13" x14ac:dyDescent="0.2">
      <c r="A28" s="7" t="s">
        <v>39</v>
      </c>
      <c r="B28" s="17">
        <v>21</v>
      </c>
      <c r="C28" s="17">
        <v>12</v>
      </c>
      <c r="D28" s="17">
        <v>123</v>
      </c>
      <c r="E28" s="49">
        <v>156</v>
      </c>
      <c r="F28" s="17">
        <v>44</v>
      </c>
      <c r="G28" s="17">
        <v>52</v>
      </c>
      <c r="H28" s="17">
        <v>1075</v>
      </c>
      <c r="I28" s="49">
        <v>1171</v>
      </c>
      <c r="J28" s="17"/>
      <c r="K28" s="17"/>
      <c r="L28" s="17"/>
      <c r="M28" s="18"/>
    </row>
    <row r="29" spans="1:13" x14ac:dyDescent="0.2">
      <c r="A29" s="7" t="s">
        <v>40</v>
      </c>
      <c r="B29" s="17">
        <v>85</v>
      </c>
      <c r="C29" s="17">
        <v>80</v>
      </c>
      <c r="D29" s="17">
        <v>462</v>
      </c>
      <c r="E29" s="49">
        <v>627</v>
      </c>
      <c r="F29" s="17">
        <v>238</v>
      </c>
      <c r="G29" s="17">
        <v>556</v>
      </c>
      <c r="H29" s="17">
        <v>2447</v>
      </c>
      <c r="I29" s="49">
        <v>3241</v>
      </c>
      <c r="J29" s="17"/>
      <c r="K29" s="17"/>
      <c r="L29" s="17"/>
      <c r="M29" s="18"/>
    </row>
    <row r="30" spans="1:13" x14ac:dyDescent="0.2">
      <c r="A30" s="7" t="s">
        <v>41</v>
      </c>
      <c r="B30" s="17">
        <v>37</v>
      </c>
      <c r="C30" s="17">
        <v>24</v>
      </c>
      <c r="D30" s="17">
        <v>52</v>
      </c>
      <c r="E30" s="49">
        <v>113</v>
      </c>
      <c r="F30" s="17">
        <v>108</v>
      </c>
      <c r="G30" s="17">
        <v>124</v>
      </c>
      <c r="H30" s="17">
        <v>158</v>
      </c>
      <c r="I30" s="49">
        <v>390</v>
      </c>
      <c r="J30" s="17"/>
      <c r="K30" s="17"/>
      <c r="L30" s="17"/>
      <c r="M30" s="18"/>
    </row>
    <row r="31" spans="1:13" x14ac:dyDescent="0.2">
      <c r="A31" s="7" t="s">
        <v>60</v>
      </c>
      <c r="B31" s="17">
        <v>51</v>
      </c>
      <c r="C31" s="17">
        <v>33</v>
      </c>
      <c r="D31" s="17">
        <v>152</v>
      </c>
      <c r="E31" s="49">
        <v>236</v>
      </c>
      <c r="F31" s="17">
        <v>151</v>
      </c>
      <c r="G31" s="17">
        <v>295</v>
      </c>
      <c r="H31" s="17">
        <v>721</v>
      </c>
      <c r="I31" s="49">
        <v>1167</v>
      </c>
      <c r="J31" s="17"/>
      <c r="K31" s="17"/>
      <c r="L31" s="17"/>
      <c r="M31" s="18"/>
    </row>
    <row r="32" spans="1:13" x14ac:dyDescent="0.2">
      <c r="A32" s="6" t="str">
        <f>VLOOKUP("&lt;Zeilentitel_5&gt;",Uebersetzungen!$B$3:$E$103,Uebersetzungen!$B$2+1,FALSE)</f>
        <v>Region Imboden</v>
      </c>
      <c r="B32" s="9"/>
      <c r="C32" s="9"/>
      <c r="D32" s="9"/>
      <c r="E32" s="54"/>
      <c r="F32" s="9"/>
      <c r="G32" s="9"/>
      <c r="H32" s="9"/>
      <c r="I32" s="54"/>
      <c r="J32" s="9"/>
      <c r="K32" s="9"/>
      <c r="L32" s="9"/>
      <c r="M32" s="12"/>
    </row>
    <row r="33" spans="1:13" x14ac:dyDescent="0.2">
      <c r="A33" s="7" t="s">
        <v>31</v>
      </c>
      <c r="B33" s="17">
        <v>12</v>
      </c>
      <c r="C33" s="17">
        <v>26</v>
      </c>
      <c r="D33" s="17">
        <v>140</v>
      </c>
      <c r="E33" s="49">
        <v>178</v>
      </c>
      <c r="F33" s="17">
        <v>68</v>
      </c>
      <c r="G33" s="17">
        <v>876</v>
      </c>
      <c r="H33" s="17">
        <v>595</v>
      </c>
      <c r="I33" s="49">
        <v>1539</v>
      </c>
      <c r="J33" s="17"/>
      <c r="K33" s="17"/>
      <c r="L33" s="17"/>
      <c r="M33" s="18"/>
    </row>
    <row r="34" spans="1:13" x14ac:dyDescent="0.2">
      <c r="A34" s="7" t="s">
        <v>32</v>
      </c>
      <c r="B34" s="17">
        <v>16</v>
      </c>
      <c r="C34" s="17">
        <v>69</v>
      </c>
      <c r="D34" s="17">
        <v>302</v>
      </c>
      <c r="E34" s="49">
        <v>387</v>
      </c>
      <c r="F34" s="17">
        <v>57</v>
      </c>
      <c r="G34" s="17">
        <v>1802</v>
      </c>
      <c r="H34" s="17">
        <v>1662</v>
      </c>
      <c r="I34" s="49">
        <v>3521</v>
      </c>
      <c r="J34" s="17"/>
      <c r="K34" s="17"/>
      <c r="L34" s="17"/>
      <c r="M34" s="18"/>
    </row>
    <row r="35" spans="1:13" x14ac:dyDescent="0.2">
      <c r="A35" s="7" t="s">
        <v>33</v>
      </c>
      <c r="B35" s="17">
        <v>6</v>
      </c>
      <c r="C35" s="17">
        <v>19</v>
      </c>
      <c r="D35" s="17">
        <v>48</v>
      </c>
      <c r="E35" s="49">
        <v>73</v>
      </c>
      <c r="F35" s="17">
        <v>12</v>
      </c>
      <c r="G35" s="17">
        <v>220</v>
      </c>
      <c r="H35" s="17">
        <v>129</v>
      </c>
      <c r="I35" s="49">
        <v>361</v>
      </c>
      <c r="J35" s="17"/>
      <c r="K35" s="17"/>
      <c r="L35" s="17"/>
      <c r="M35" s="18"/>
    </row>
    <row r="36" spans="1:13" x14ac:dyDescent="0.2">
      <c r="A36" s="7" t="s">
        <v>34</v>
      </c>
      <c r="B36" s="17">
        <v>7</v>
      </c>
      <c r="C36" s="17">
        <v>32</v>
      </c>
      <c r="D36" s="17">
        <v>78</v>
      </c>
      <c r="E36" s="49">
        <v>117</v>
      </c>
      <c r="F36" s="17">
        <v>20</v>
      </c>
      <c r="G36" s="17">
        <v>207</v>
      </c>
      <c r="H36" s="17">
        <v>250</v>
      </c>
      <c r="I36" s="49">
        <v>477</v>
      </c>
      <c r="J36" s="17"/>
      <c r="K36" s="17"/>
      <c r="L36" s="17"/>
      <c r="M36" s="18"/>
    </row>
    <row r="37" spans="1:13" x14ac:dyDescent="0.2">
      <c r="A37" s="7" t="s">
        <v>35</v>
      </c>
      <c r="B37" s="17">
        <v>17</v>
      </c>
      <c r="C37" s="17">
        <v>45</v>
      </c>
      <c r="D37" s="17">
        <v>257</v>
      </c>
      <c r="E37" s="49">
        <v>319</v>
      </c>
      <c r="F37" s="17">
        <v>42</v>
      </c>
      <c r="G37" s="17">
        <v>333</v>
      </c>
      <c r="H37" s="17">
        <v>1393</v>
      </c>
      <c r="I37" s="49">
        <v>1768</v>
      </c>
      <c r="J37" s="17"/>
      <c r="K37" s="17"/>
      <c r="L37" s="17"/>
      <c r="M37" s="18"/>
    </row>
    <row r="38" spans="1:13" x14ac:dyDescent="0.2">
      <c r="A38" s="7" t="s">
        <v>36</v>
      </c>
      <c r="B38" s="17">
        <v>10</v>
      </c>
      <c r="C38" s="17">
        <v>17</v>
      </c>
      <c r="D38" s="17">
        <v>59</v>
      </c>
      <c r="E38" s="49">
        <v>86</v>
      </c>
      <c r="F38" s="17">
        <v>31</v>
      </c>
      <c r="G38" s="17">
        <v>89</v>
      </c>
      <c r="H38" s="17">
        <v>118</v>
      </c>
      <c r="I38" s="49">
        <v>238</v>
      </c>
      <c r="J38" s="17"/>
      <c r="K38" s="17"/>
      <c r="L38" s="17"/>
      <c r="M38" s="18"/>
    </row>
    <row r="39" spans="1:13" x14ac:dyDescent="0.2">
      <c r="A39" s="7" t="s">
        <v>37</v>
      </c>
      <c r="B39" s="17">
        <v>14</v>
      </c>
      <c r="C39" s="17">
        <v>23</v>
      </c>
      <c r="D39" s="17">
        <v>66</v>
      </c>
      <c r="E39" s="49">
        <v>103</v>
      </c>
      <c r="F39" s="17">
        <v>45</v>
      </c>
      <c r="G39" s="17">
        <v>134</v>
      </c>
      <c r="H39" s="17">
        <v>177</v>
      </c>
      <c r="I39" s="49">
        <v>356</v>
      </c>
      <c r="J39" s="17"/>
      <c r="K39" s="17"/>
      <c r="L39" s="17"/>
      <c r="M39" s="18"/>
    </row>
    <row r="40" spans="1:13" x14ac:dyDescent="0.2">
      <c r="A40" s="6" t="str">
        <f>VLOOKUP("&lt;Zeilentitel_6&gt;",Uebersetzungen!$B$3:$E$103,Uebersetzungen!$B$2+1,FALSE)</f>
        <v>Region Landquart</v>
      </c>
      <c r="B40" s="9"/>
      <c r="C40" s="9"/>
      <c r="D40" s="9"/>
      <c r="E40" s="54"/>
      <c r="F40" s="9"/>
      <c r="G40" s="9"/>
      <c r="H40" s="9"/>
      <c r="I40" s="54"/>
      <c r="J40" s="9"/>
      <c r="K40" s="9"/>
      <c r="L40" s="9"/>
      <c r="M40" s="12"/>
    </row>
    <row r="41" spans="1:13" x14ac:dyDescent="0.2">
      <c r="A41" s="7" t="s">
        <v>71</v>
      </c>
      <c r="B41" s="17">
        <v>29</v>
      </c>
      <c r="C41" s="17">
        <v>61</v>
      </c>
      <c r="D41" s="17">
        <v>138</v>
      </c>
      <c r="E41" s="49">
        <v>228</v>
      </c>
      <c r="F41" s="17">
        <v>76</v>
      </c>
      <c r="G41" s="17">
        <v>655</v>
      </c>
      <c r="H41" s="17">
        <v>465</v>
      </c>
      <c r="I41" s="49">
        <v>1196</v>
      </c>
      <c r="J41" s="17"/>
      <c r="K41" s="17"/>
      <c r="L41" s="17"/>
      <c r="M41" s="18"/>
    </row>
    <row r="42" spans="1:13" x14ac:dyDescent="0.2">
      <c r="A42" s="7" t="s">
        <v>72</v>
      </c>
      <c r="B42" s="17">
        <v>22</v>
      </c>
      <c r="C42" s="17">
        <v>40</v>
      </c>
      <c r="D42" s="17">
        <v>97</v>
      </c>
      <c r="E42" s="49">
        <v>159</v>
      </c>
      <c r="F42" s="17">
        <v>97</v>
      </c>
      <c r="G42" s="17">
        <v>313</v>
      </c>
      <c r="H42" s="17">
        <v>327</v>
      </c>
      <c r="I42" s="49">
        <v>737</v>
      </c>
      <c r="J42" s="17"/>
      <c r="K42" s="17"/>
      <c r="L42" s="17"/>
      <c r="M42" s="18"/>
    </row>
    <row r="43" spans="1:13" x14ac:dyDescent="0.2">
      <c r="A43" s="7" t="s">
        <v>73</v>
      </c>
      <c r="B43" s="17">
        <v>22</v>
      </c>
      <c r="C43" s="17">
        <v>53</v>
      </c>
      <c r="D43" s="17">
        <v>188</v>
      </c>
      <c r="E43" s="49">
        <v>263</v>
      </c>
      <c r="F43" s="17">
        <v>56</v>
      </c>
      <c r="G43" s="17">
        <v>525</v>
      </c>
      <c r="H43" s="17">
        <v>1095</v>
      </c>
      <c r="I43" s="49">
        <v>1676</v>
      </c>
      <c r="J43" s="17"/>
      <c r="K43" s="17"/>
      <c r="L43" s="17"/>
      <c r="M43" s="18"/>
    </row>
    <row r="44" spans="1:13" x14ac:dyDescent="0.2">
      <c r="A44" s="7" t="s">
        <v>74</v>
      </c>
      <c r="B44" s="17">
        <v>25</v>
      </c>
      <c r="C44" s="17">
        <v>8</v>
      </c>
      <c r="D44" s="17">
        <v>39</v>
      </c>
      <c r="E44" s="49">
        <v>72</v>
      </c>
      <c r="F44" s="17">
        <v>106</v>
      </c>
      <c r="G44" s="17">
        <v>12</v>
      </c>
      <c r="H44" s="17">
        <v>172</v>
      </c>
      <c r="I44" s="49">
        <v>290</v>
      </c>
      <c r="J44" s="17"/>
      <c r="K44" s="17"/>
      <c r="L44" s="17"/>
      <c r="M44" s="18"/>
    </row>
    <row r="45" spans="1:13" x14ac:dyDescent="0.2">
      <c r="A45" s="7" t="s">
        <v>75</v>
      </c>
      <c r="B45" s="17">
        <v>34</v>
      </c>
      <c r="C45" s="17">
        <v>12</v>
      </c>
      <c r="D45" s="17">
        <v>44</v>
      </c>
      <c r="E45" s="49">
        <v>90</v>
      </c>
      <c r="F45" s="17">
        <v>125</v>
      </c>
      <c r="G45" s="17">
        <v>23</v>
      </c>
      <c r="H45" s="17">
        <v>126</v>
      </c>
      <c r="I45" s="49">
        <v>274</v>
      </c>
      <c r="J45" s="17"/>
      <c r="K45" s="17"/>
      <c r="L45" s="17"/>
      <c r="M45" s="18"/>
    </row>
    <row r="46" spans="1:13" x14ac:dyDescent="0.2">
      <c r="A46" s="7" t="s">
        <v>76</v>
      </c>
      <c r="B46" s="17">
        <v>55</v>
      </c>
      <c r="C46" s="17">
        <v>52</v>
      </c>
      <c r="D46" s="17">
        <v>243</v>
      </c>
      <c r="E46" s="49">
        <v>350</v>
      </c>
      <c r="F46" s="17">
        <v>162</v>
      </c>
      <c r="G46" s="17">
        <v>514</v>
      </c>
      <c r="H46" s="17">
        <v>1306</v>
      </c>
      <c r="I46" s="49">
        <v>1982</v>
      </c>
      <c r="J46" s="17"/>
      <c r="K46" s="17"/>
      <c r="L46" s="17"/>
      <c r="M46" s="18"/>
    </row>
    <row r="47" spans="1:13" x14ac:dyDescent="0.2">
      <c r="A47" s="7" t="s">
        <v>77</v>
      </c>
      <c r="B47" s="17">
        <v>38</v>
      </c>
      <c r="C47" s="17">
        <v>43</v>
      </c>
      <c r="D47" s="17">
        <v>152</v>
      </c>
      <c r="E47" s="49">
        <v>233</v>
      </c>
      <c r="F47" s="17">
        <v>148</v>
      </c>
      <c r="G47" s="17">
        <v>242</v>
      </c>
      <c r="H47" s="17">
        <v>400</v>
      </c>
      <c r="I47" s="49">
        <v>790</v>
      </c>
      <c r="J47" s="17"/>
      <c r="K47" s="17"/>
      <c r="L47" s="17"/>
      <c r="M47" s="18"/>
    </row>
    <row r="48" spans="1:13" x14ac:dyDescent="0.2">
      <c r="A48" s="7" t="s">
        <v>78</v>
      </c>
      <c r="B48" s="17">
        <v>33</v>
      </c>
      <c r="C48" s="17">
        <v>99</v>
      </c>
      <c r="D48" s="17">
        <v>495</v>
      </c>
      <c r="E48" s="49">
        <v>627</v>
      </c>
      <c r="F48" s="17">
        <v>251</v>
      </c>
      <c r="G48" s="17">
        <v>2037</v>
      </c>
      <c r="H48" s="17">
        <v>3764</v>
      </c>
      <c r="I48" s="49">
        <v>6052</v>
      </c>
      <c r="J48" s="17"/>
      <c r="K48" s="17"/>
      <c r="L48" s="17"/>
      <c r="M48" s="18"/>
    </row>
    <row r="49" spans="1:13" x14ac:dyDescent="0.2">
      <c r="A49" s="6" t="str">
        <f>VLOOKUP("&lt;Zeilentitel_7&gt;",Uebersetzungen!$B$3:$E$103,Uebersetzungen!$B$2+1,FALSE)</f>
        <v>Region Maloja</v>
      </c>
      <c r="B49" s="9"/>
      <c r="C49" s="9"/>
      <c r="D49" s="9"/>
      <c r="E49" s="54"/>
      <c r="F49" s="9"/>
      <c r="G49" s="9"/>
      <c r="H49" s="9"/>
      <c r="I49" s="54"/>
      <c r="J49" s="9"/>
      <c r="K49" s="9"/>
      <c r="L49" s="9"/>
      <c r="M49" s="12"/>
    </row>
    <row r="50" spans="1:13" x14ac:dyDescent="0.2">
      <c r="A50" s="7" t="s">
        <v>42</v>
      </c>
      <c r="B50" s="17">
        <v>7</v>
      </c>
      <c r="C50" s="17">
        <v>9</v>
      </c>
      <c r="D50" s="17">
        <v>53</v>
      </c>
      <c r="E50" s="49">
        <v>69</v>
      </c>
      <c r="F50" s="17">
        <v>16</v>
      </c>
      <c r="G50" s="17">
        <v>100</v>
      </c>
      <c r="H50" s="17">
        <v>192</v>
      </c>
      <c r="I50" s="49">
        <v>308</v>
      </c>
      <c r="J50" s="17"/>
      <c r="K50" s="17"/>
      <c r="L50" s="17"/>
      <c r="M50" s="18"/>
    </row>
    <row r="51" spans="1:13" x14ac:dyDescent="0.2">
      <c r="A51" s="7" t="s">
        <v>43</v>
      </c>
      <c r="B51" s="17">
        <v>8</v>
      </c>
      <c r="C51" s="17">
        <v>23</v>
      </c>
      <c r="D51" s="17">
        <v>131</v>
      </c>
      <c r="E51" s="49">
        <v>162</v>
      </c>
      <c r="F51" s="17">
        <v>25</v>
      </c>
      <c r="G51" s="17">
        <v>168</v>
      </c>
      <c r="H51" s="17">
        <v>713</v>
      </c>
      <c r="I51" s="49">
        <v>906</v>
      </c>
      <c r="J51" s="17"/>
      <c r="K51" s="17"/>
      <c r="L51" s="17"/>
      <c r="M51" s="18"/>
    </row>
    <row r="52" spans="1:13" x14ac:dyDescent="0.2">
      <c r="A52" s="7" t="s">
        <v>44</v>
      </c>
      <c r="B52" s="17">
        <v>5</v>
      </c>
      <c r="C52" s="17" t="s">
        <v>206</v>
      </c>
      <c r="D52" s="17">
        <v>18</v>
      </c>
      <c r="E52" s="49">
        <v>24</v>
      </c>
      <c r="F52" s="17">
        <v>24</v>
      </c>
      <c r="G52" s="17" t="s">
        <v>206</v>
      </c>
      <c r="H52" s="17">
        <v>44</v>
      </c>
      <c r="I52" s="49">
        <v>73</v>
      </c>
      <c r="J52" s="17"/>
      <c r="K52" s="17"/>
      <c r="L52" s="17"/>
      <c r="M52" s="18"/>
    </row>
    <row r="53" spans="1:13" x14ac:dyDescent="0.2">
      <c r="A53" s="7" t="s">
        <v>45</v>
      </c>
      <c r="B53" s="17" t="s">
        <v>206</v>
      </c>
      <c r="C53" s="17">
        <v>31</v>
      </c>
      <c r="D53" s="17">
        <v>219</v>
      </c>
      <c r="E53" s="49">
        <v>253</v>
      </c>
      <c r="F53" s="17" t="s">
        <v>206</v>
      </c>
      <c r="G53" s="17">
        <v>300</v>
      </c>
      <c r="H53" s="17">
        <v>1497</v>
      </c>
      <c r="I53" s="49">
        <v>1805</v>
      </c>
      <c r="J53" s="17"/>
      <c r="K53" s="17"/>
      <c r="L53" s="17"/>
      <c r="M53" s="18"/>
    </row>
    <row r="54" spans="1:13" x14ac:dyDescent="0.2">
      <c r="A54" s="7" t="s">
        <v>94</v>
      </c>
      <c r="B54" s="17">
        <v>8</v>
      </c>
      <c r="C54" s="17">
        <v>15</v>
      </c>
      <c r="D54" s="17">
        <v>61</v>
      </c>
      <c r="E54" s="49">
        <v>84</v>
      </c>
      <c r="F54" s="17">
        <v>17</v>
      </c>
      <c r="G54" s="17">
        <v>70</v>
      </c>
      <c r="H54" s="17">
        <v>151</v>
      </c>
      <c r="I54" s="49">
        <v>238</v>
      </c>
      <c r="J54" s="17"/>
      <c r="K54" s="17"/>
      <c r="L54" s="17"/>
      <c r="M54" s="18"/>
    </row>
    <row r="55" spans="1:13" x14ac:dyDescent="0.2">
      <c r="A55" s="7" t="s">
        <v>46</v>
      </c>
      <c r="B55" s="17">
        <v>8</v>
      </c>
      <c r="C55" s="17">
        <v>39</v>
      </c>
      <c r="D55" s="17">
        <v>323</v>
      </c>
      <c r="E55" s="49">
        <v>370</v>
      </c>
      <c r="F55" s="17">
        <v>26</v>
      </c>
      <c r="G55" s="17">
        <v>372</v>
      </c>
      <c r="H55" s="17">
        <v>2374</v>
      </c>
      <c r="I55" s="49">
        <v>2772</v>
      </c>
      <c r="J55" s="17"/>
      <c r="K55" s="17"/>
      <c r="L55" s="17"/>
      <c r="M55" s="18"/>
    </row>
    <row r="56" spans="1:13" x14ac:dyDescent="0.2">
      <c r="A56" s="7" t="s">
        <v>96</v>
      </c>
      <c r="B56" s="17">
        <v>6</v>
      </c>
      <c r="C56" s="17">
        <v>74</v>
      </c>
      <c r="D56" s="17">
        <v>745</v>
      </c>
      <c r="E56" s="49">
        <v>825</v>
      </c>
      <c r="F56" s="17">
        <v>19</v>
      </c>
      <c r="G56" s="17">
        <v>931</v>
      </c>
      <c r="H56" s="17">
        <v>6226</v>
      </c>
      <c r="I56" s="49">
        <v>7176</v>
      </c>
      <c r="J56" s="17"/>
      <c r="K56" s="17"/>
      <c r="L56" s="17"/>
      <c r="M56" s="18"/>
    </row>
    <row r="57" spans="1:13" x14ac:dyDescent="0.2">
      <c r="A57" s="7" t="s">
        <v>47</v>
      </c>
      <c r="B57" s="17">
        <v>18</v>
      </c>
      <c r="C57" s="17">
        <v>10</v>
      </c>
      <c r="D57" s="17">
        <v>54</v>
      </c>
      <c r="E57" s="49">
        <v>82</v>
      </c>
      <c r="F57" s="17">
        <v>47</v>
      </c>
      <c r="G57" s="17">
        <v>75</v>
      </c>
      <c r="H57" s="17">
        <v>118</v>
      </c>
      <c r="I57" s="49">
        <v>240</v>
      </c>
      <c r="J57" s="17"/>
      <c r="K57" s="17"/>
      <c r="L57" s="17"/>
      <c r="M57" s="18"/>
    </row>
    <row r="58" spans="1:13" x14ac:dyDescent="0.2">
      <c r="A58" s="7" t="s">
        <v>97</v>
      </c>
      <c r="B58" s="17">
        <v>8</v>
      </c>
      <c r="C58" s="17">
        <v>17</v>
      </c>
      <c r="D58" s="17">
        <v>84</v>
      </c>
      <c r="E58" s="49">
        <v>109</v>
      </c>
      <c r="F58" s="17">
        <v>26</v>
      </c>
      <c r="G58" s="17">
        <v>131</v>
      </c>
      <c r="H58" s="17">
        <v>795</v>
      </c>
      <c r="I58" s="49">
        <v>952</v>
      </c>
      <c r="J58" s="17"/>
      <c r="K58" s="17"/>
      <c r="L58" s="17"/>
      <c r="M58" s="18"/>
    </row>
    <row r="59" spans="1:13" x14ac:dyDescent="0.2">
      <c r="A59" s="7" t="s">
        <v>48</v>
      </c>
      <c r="B59" s="17">
        <v>5</v>
      </c>
      <c r="C59" s="17">
        <v>12</v>
      </c>
      <c r="D59" s="17">
        <v>123</v>
      </c>
      <c r="E59" s="49">
        <v>140</v>
      </c>
      <c r="F59" s="17">
        <v>15</v>
      </c>
      <c r="G59" s="17">
        <v>58</v>
      </c>
      <c r="H59" s="17">
        <v>842</v>
      </c>
      <c r="I59" s="49">
        <v>915</v>
      </c>
      <c r="J59" s="17"/>
      <c r="K59" s="17"/>
      <c r="L59" s="17"/>
      <c r="M59" s="18"/>
    </row>
    <row r="60" spans="1:13" x14ac:dyDescent="0.2">
      <c r="A60" s="7" t="s">
        <v>49</v>
      </c>
      <c r="B60" s="17">
        <v>8</v>
      </c>
      <c r="C60" s="17">
        <v>19</v>
      </c>
      <c r="D60" s="17">
        <v>112</v>
      </c>
      <c r="E60" s="49">
        <v>139</v>
      </c>
      <c r="F60" s="17">
        <v>23</v>
      </c>
      <c r="G60" s="17">
        <v>146</v>
      </c>
      <c r="H60" s="17">
        <v>589</v>
      </c>
      <c r="I60" s="49">
        <v>758</v>
      </c>
      <c r="J60" s="17"/>
      <c r="K60" s="17"/>
      <c r="L60" s="17"/>
      <c r="M60" s="18"/>
    </row>
    <row r="61" spans="1:13" x14ac:dyDescent="0.2">
      <c r="A61" s="7" t="s">
        <v>98</v>
      </c>
      <c r="B61" s="17">
        <v>29</v>
      </c>
      <c r="C61" s="17">
        <v>56</v>
      </c>
      <c r="D61" s="17">
        <v>148</v>
      </c>
      <c r="E61" s="49">
        <v>233</v>
      </c>
      <c r="F61" s="17">
        <v>89</v>
      </c>
      <c r="G61" s="17">
        <v>291</v>
      </c>
      <c r="H61" s="17">
        <v>507</v>
      </c>
      <c r="I61" s="49">
        <v>887</v>
      </c>
      <c r="J61" s="17"/>
      <c r="K61" s="17"/>
      <c r="L61" s="17"/>
      <c r="M61" s="18"/>
    </row>
    <row r="62" spans="1:13" x14ac:dyDescent="0.2">
      <c r="A62" s="6" t="str">
        <f>VLOOKUP("&lt;Zeilentitel_8&gt;",Uebersetzungen!$B$3:$E$103,Uebersetzungen!$B$2+1,FALSE)</f>
        <v>Region Moesa</v>
      </c>
      <c r="B62" s="9"/>
      <c r="C62" s="9"/>
      <c r="D62" s="9"/>
      <c r="E62" s="54"/>
      <c r="F62" s="9"/>
      <c r="G62" s="9"/>
      <c r="H62" s="9"/>
      <c r="I62" s="54"/>
      <c r="J62" s="9"/>
      <c r="K62" s="9"/>
      <c r="L62" s="9"/>
      <c r="M62" s="12"/>
    </row>
    <row r="63" spans="1:13" x14ac:dyDescent="0.2">
      <c r="A63" s="7" t="s">
        <v>50</v>
      </c>
      <c r="B63" s="17" t="s">
        <v>206</v>
      </c>
      <c r="C63" s="17" t="s">
        <v>206</v>
      </c>
      <c r="D63" s="17">
        <v>4</v>
      </c>
      <c r="E63" s="49">
        <v>7</v>
      </c>
      <c r="F63" s="17" t="s">
        <v>206</v>
      </c>
      <c r="G63" s="17" t="s">
        <v>206</v>
      </c>
      <c r="H63" s="17">
        <v>7</v>
      </c>
      <c r="I63" s="49">
        <v>15</v>
      </c>
      <c r="J63" s="17"/>
      <c r="K63" s="17"/>
      <c r="L63" s="17"/>
      <c r="M63" s="18"/>
    </row>
    <row r="64" spans="1:13" x14ac:dyDescent="0.2">
      <c r="A64" s="7" t="s">
        <v>51</v>
      </c>
      <c r="B64" s="17">
        <v>5</v>
      </c>
      <c r="C64" s="17">
        <v>5</v>
      </c>
      <c r="D64" s="17">
        <v>20</v>
      </c>
      <c r="E64" s="49">
        <v>30</v>
      </c>
      <c r="F64" s="17">
        <v>9</v>
      </c>
      <c r="G64" s="17">
        <v>5</v>
      </c>
      <c r="H64" s="17">
        <v>82</v>
      </c>
      <c r="I64" s="49">
        <v>96</v>
      </c>
      <c r="J64" s="17"/>
      <c r="K64" s="17"/>
      <c r="L64" s="17"/>
      <c r="M64" s="18"/>
    </row>
    <row r="65" spans="1:13" x14ac:dyDescent="0.2">
      <c r="A65" s="7" t="s">
        <v>52</v>
      </c>
      <c r="B65" s="17" t="s">
        <v>206</v>
      </c>
      <c r="C65" s="17" t="s">
        <v>206</v>
      </c>
      <c r="D65" s="17">
        <v>10</v>
      </c>
      <c r="E65" s="49">
        <v>16</v>
      </c>
      <c r="F65" s="17" t="s">
        <v>206</v>
      </c>
      <c r="G65" s="17" t="s">
        <v>206</v>
      </c>
      <c r="H65" s="17">
        <v>18</v>
      </c>
      <c r="I65" s="49">
        <v>27</v>
      </c>
      <c r="J65" s="17"/>
      <c r="K65" s="17"/>
      <c r="L65" s="17"/>
      <c r="M65" s="18"/>
    </row>
    <row r="66" spans="1:13" x14ac:dyDescent="0.2">
      <c r="A66" s="7" t="s">
        <v>53</v>
      </c>
      <c r="B66" s="17">
        <v>5</v>
      </c>
      <c r="C66" s="17" t="s">
        <v>206</v>
      </c>
      <c r="D66" s="17">
        <v>13</v>
      </c>
      <c r="E66" s="49">
        <v>19</v>
      </c>
      <c r="F66" s="17">
        <v>8</v>
      </c>
      <c r="G66" s="17" t="s">
        <v>206</v>
      </c>
      <c r="H66" s="17">
        <v>14</v>
      </c>
      <c r="I66" s="49">
        <v>23</v>
      </c>
      <c r="J66" s="17"/>
      <c r="K66" s="17"/>
      <c r="L66" s="17"/>
      <c r="M66" s="18"/>
    </row>
    <row r="67" spans="1:13" x14ac:dyDescent="0.2">
      <c r="A67" s="7" t="s">
        <v>54</v>
      </c>
      <c r="B67" s="17">
        <v>13</v>
      </c>
      <c r="C67" s="17">
        <v>24</v>
      </c>
      <c r="D67" s="17">
        <v>42</v>
      </c>
      <c r="E67" s="49">
        <v>79</v>
      </c>
      <c r="F67" s="17">
        <v>59</v>
      </c>
      <c r="G67" s="17">
        <v>85</v>
      </c>
      <c r="H67" s="17">
        <v>98</v>
      </c>
      <c r="I67" s="49">
        <v>242</v>
      </c>
      <c r="J67" s="17"/>
      <c r="K67" s="17"/>
      <c r="L67" s="17"/>
      <c r="M67" s="18"/>
    </row>
    <row r="68" spans="1:13" x14ac:dyDescent="0.2">
      <c r="A68" s="7" t="s">
        <v>55</v>
      </c>
      <c r="B68" s="17">
        <v>16</v>
      </c>
      <c r="C68" s="17">
        <v>29</v>
      </c>
      <c r="D68" s="17">
        <v>122</v>
      </c>
      <c r="E68" s="49">
        <v>167</v>
      </c>
      <c r="F68" s="17">
        <v>45</v>
      </c>
      <c r="G68" s="17">
        <v>155</v>
      </c>
      <c r="H68" s="17">
        <v>412</v>
      </c>
      <c r="I68" s="49">
        <v>612</v>
      </c>
      <c r="J68" s="17"/>
      <c r="K68" s="17"/>
      <c r="L68" s="17"/>
      <c r="M68" s="18"/>
    </row>
    <row r="69" spans="1:13" x14ac:dyDescent="0.2">
      <c r="A69" s="7" t="s">
        <v>56</v>
      </c>
      <c r="B69" s="17">
        <v>4</v>
      </c>
      <c r="C69" s="17">
        <v>13</v>
      </c>
      <c r="D69" s="17">
        <v>23</v>
      </c>
      <c r="E69" s="49">
        <v>40</v>
      </c>
      <c r="F69" s="17">
        <v>13</v>
      </c>
      <c r="G69" s="17">
        <v>56</v>
      </c>
      <c r="H69" s="17">
        <v>45</v>
      </c>
      <c r="I69" s="49">
        <v>114</v>
      </c>
      <c r="J69" s="17"/>
      <c r="K69" s="17"/>
      <c r="L69" s="17"/>
      <c r="M69" s="18"/>
    </row>
    <row r="70" spans="1:13" x14ac:dyDescent="0.2">
      <c r="A70" s="7" t="s">
        <v>57</v>
      </c>
      <c r="B70" s="17">
        <v>8</v>
      </c>
      <c r="C70" s="17">
        <v>6</v>
      </c>
      <c r="D70" s="17">
        <v>39</v>
      </c>
      <c r="E70" s="49">
        <v>53</v>
      </c>
      <c r="F70" s="17">
        <v>24</v>
      </c>
      <c r="G70" s="17">
        <v>57</v>
      </c>
      <c r="H70" s="17">
        <v>152</v>
      </c>
      <c r="I70" s="49">
        <v>233</v>
      </c>
      <c r="J70" s="17"/>
      <c r="K70" s="17"/>
      <c r="L70" s="17"/>
      <c r="M70" s="18"/>
    </row>
    <row r="71" spans="1:13" x14ac:dyDescent="0.2">
      <c r="A71" s="7" t="s">
        <v>58</v>
      </c>
      <c r="B71" s="17">
        <v>16</v>
      </c>
      <c r="C71" s="17">
        <v>52</v>
      </c>
      <c r="D71" s="17">
        <v>217</v>
      </c>
      <c r="E71" s="49">
        <v>285</v>
      </c>
      <c r="F71" s="17">
        <v>33</v>
      </c>
      <c r="G71" s="17">
        <v>372</v>
      </c>
      <c r="H71" s="17">
        <v>648</v>
      </c>
      <c r="I71" s="49">
        <v>1053</v>
      </c>
      <c r="J71" s="17"/>
      <c r="K71" s="17"/>
      <c r="L71" s="17"/>
      <c r="M71" s="18"/>
    </row>
    <row r="72" spans="1:13" x14ac:dyDescent="0.2">
      <c r="A72" s="7" t="s">
        <v>99</v>
      </c>
      <c r="B72" s="17">
        <v>22</v>
      </c>
      <c r="C72" s="17">
        <v>47</v>
      </c>
      <c r="D72" s="17">
        <v>279</v>
      </c>
      <c r="E72" s="49">
        <v>348</v>
      </c>
      <c r="F72" s="17">
        <v>51</v>
      </c>
      <c r="G72" s="17">
        <v>237</v>
      </c>
      <c r="H72" s="17">
        <v>800</v>
      </c>
      <c r="I72" s="49">
        <v>1088</v>
      </c>
      <c r="J72" s="17"/>
      <c r="K72" s="17"/>
      <c r="L72" s="17"/>
      <c r="M72" s="18"/>
    </row>
    <row r="73" spans="1:13" x14ac:dyDescent="0.2">
      <c r="A73" s="7" t="s">
        <v>59</v>
      </c>
      <c r="B73" s="17">
        <v>12</v>
      </c>
      <c r="C73" s="17">
        <v>37</v>
      </c>
      <c r="D73" s="17">
        <v>75</v>
      </c>
      <c r="E73" s="49">
        <v>124</v>
      </c>
      <c r="F73" s="17">
        <v>25</v>
      </c>
      <c r="G73" s="17">
        <v>360</v>
      </c>
      <c r="H73" s="17">
        <v>138</v>
      </c>
      <c r="I73" s="49">
        <v>523</v>
      </c>
      <c r="J73" s="17"/>
      <c r="K73" s="17"/>
      <c r="L73" s="17"/>
      <c r="M73" s="18"/>
    </row>
    <row r="74" spans="1:13" x14ac:dyDescent="0.2">
      <c r="A74" s="7" t="s">
        <v>100</v>
      </c>
      <c r="B74" s="17">
        <v>14</v>
      </c>
      <c r="C74" s="17">
        <v>7</v>
      </c>
      <c r="D74" s="17">
        <v>15</v>
      </c>
      <c r="E74" s="49">
        <v>36</v>
      </c>
      <c r="F74" s="17">
        <v>32</v>
      </c>
      <c r="G74" s="17">
        <v>49</v>
      </c>
      <c r="H74" s="17">
        <v>32</v>
      </c>
      <c r="I74" s="49">
        <v>113</v>
      </c>
      <c r="J74" s="17"/>
      <c r="K74" s="17"/>
      <c r="L74" s="17"/>
      <c r="M74" s="18"/>
    </row>
    <row r="75" spans="1:13" x14ac:dyDescent="0.2">
      <c r="A75" s="6" t="str">
        <f>VLOOKUP("&lt;Zeilentitel_9&gt;",Uebersetzungen!$B$3:$E$103,Uebersetzungen!$B$2+1,FALSE)</f>
        <v>Region Plessur</v>
      </c>
      <c r="B75" s="9"/>
      <c r="C75" s="9"/>
      <c r="D75" s="9"/>
      <c r="E75" s="54"/>
      <c r="F75" s="9"/>
      <c r="G75" s="9"/>
      <c r="H75" s="9"/>
      <c r="I75" s="54"/>
      <c r="J75" s="9"/>
      <c r="K75" s="9"/>
      <c r="L75" s="9"/>
      <c r="M75" s="12"/>
    </row>
    <row r="76" spans="1:13" x14ac:dyDescent="0.2">
      <c r="A76" s="7" t="s">
        <v>67</v>
      </c>
      <c r="B76" s="17">
        <v>38</v>
      </c>
      <c r="C76" s="17">
        <v>373</v>
      </c>
      <c r="D76" s="17">
        <v>3426</v>
      </c>
      <c r="E76" s="49">
        <v>3837</v>
      </c>
      <c r="F76" s="17">
        <v>146</v>
      </c>
      <c r="G76" s="17">
        <v>4050</v>
      </c>
      <c r="H76" s="17">
        <v>28980</v>
      </c>
      <c r="I76" s="49">
        <v>33176</v>
      </c>
      <c r="J76" s="17"/>
      <c r="K76" s="17"/>
      <c r="L76" s="17"/>
      <c r="M76" s="18"/>
    </row>
    <row r="77" spans="1:13" x14ac:dyDescent="0.2">
      <c r="A77" s="7" t="s">
        <v>68</v>
      </c>
      <c r="B77" s="17">
        <v>39</v>
      </c>
      <c r="C77" s="17">
        <v>28</v>
      </c>
      <c r="D77" s="17">
        <v>130</v>
      </c>
      <c r="E77" s="49">
        <v>197</v>
      </c>
      <c r="F77" s="17">
        <v>98</v>
      </c>
      <c r="G77" s="17">
        <v>215</v>
      </c>
      <c r="H77" s="17">
        <v>628</v>
      </c>
      <c r="I77" s="49">
        <v>941</v>
      </c>
      <c r="J77" s="17"/>
      <c r="K77" s="17"/>
      <c r="L77" s="17"/>
      <c r="M77" s="18"/>
    </row>
    <row r="78" spans="1:13" x14ac:dyDescent="0.2">
      <c r="A78" s="7" t="s">
        <v>69</v>
      </c>
      <c r="B78" s="17">
        <v>49</v>
      </c>
      <c r="C78" s="17">
        <v>54</v>
      </c>
      <c r="D78" s="17">
        <v>369</v>
      </c>
      <c r="E78" s="49">
        <v>472</v>
      </c>
      <c r="F78" s="17">
        <v>122</v>
      </c>
      <c r="G78" s="17">
        <v>314</v>
      </c>
      <c r="H78" s="17">
        <v>2520</v>
      </c>
      <c r="I78" s="49">
        <v>2956</v>
      </c>
      <c r="J78" s="17"/>
      <c r="K78" s="17"/>
      <c r="L78" s="17"/>
      <c r="M78" s="18"/>
    </row>
    <row r="79" spans="1:13" x14ac:dyDescent="0.2">
      <c r="A79" s="7" t="s">
        <v>70</v>
      </c>
      <c r="B79" s="17">
        <v>10</v>
      </c>
      <c r="C79" s="17">
        <v>6</v>
      </c>
      <c r="D79" s="17">
        <v>26</v>
      </c>
      <c r="E79" s="49">
        <v>42</v>
      </c>
      <c r="F79" s="17">
        <v>22</v>
      </c>
      <c r="G79" s="17">
        <v>15</v>
      </c>
      <c r="H79" s="17">
        <v>98</v>
      </c>
      <c r="I79" s="49">
        <v>135</v>
      </c>
      <c r="J79" s="17"/>
      <c r="K79" s="17"/>
      <c r="L79" s="17"/>
      <c r="M79" s="18"/>
    </row>
    <row r="80" spans="1:13" x14ac:dyDescent="0.2">
      <c r="A80" s="6" t="str">
        <f>VLOOKUP("&lt;Zeilentitel_10&gt;",Uebersetzungen!$B$3:$E$103,Uebersetzungen!$B$2+1,FALSE)</f>
        <v>Region Prättigau/Davos</v>
      </c>
      <c r="B80" s="9"/>
      <c r="C80" s="9"/>
      <c r="D80" s="9"/>
      <c r="E80" s="54"/>
      <c r="F80" s="9"/>
      <c r="G80" s="9"/>
      <c r="H80" s="9"/>
      <c r="I80" s="54"/>
      <c r="J80" s="9"/>
      <c r="K80" s="9"/>
      <c r="L80" s="9"/>
      <c r="M80" s="12"/>
    </row>
    <row r="81" spans="1:13" x14ac:dyDescent="0.2">
      <c r="A81" s="7" t="s">
        <v>61</v>
      </c>
      <c r="B81" s="17">
        <v>70</v>
      </c>
      <c r="C81" s="17">
        <v>144</v>
      </c>
      <c r="D81" s="17">
        <v>921</v>
      </c>
      <c r="E81" s="49">
        <v>1135</v>
      </c>
      <c r="F81" s="17">
        <v>186</v>
      </c>
      <c r="G81" s="17">
        <v>1062</v>
      </c>
      <c r="H81" s="17">
        <v>7715</v>
      </c>
      <c r="I81" s="49">
        <v>8963</v>
      </c>
      <c r="J81" s="17"/>
      <c r="K81" s="17"/>
      <c r="L81" s="17"/>
      <c r="M81" s="18"/>
    </row>
    <row r="82" spans="1:13" x14ac:dyDescent="0.2">
      <c r="A82" s="7" t="s">
        <v>62</v>
      </c>
      <c r="B82" s="17">
        <v>19</v>
      </c>
      <c r="C82" s="17">
        <v>15</v>
      </c>
      <c r="D82" s="17">
        <v>29</v>
      </c>
      <c r="E82" s="49">
        <v>63</v>
      </c>
      <c r="F82" s="17">
        <v>56</v>
      </c>
      <c r="G82" s="17">
        <v>64</v>
      </c>
      <c r="H82" s="17">
        <v>97</v>
      </c>
      <c r="I82" s="49">
        <v>217</v>
      </c>
      <c r="J82" s="17"/>
      <c r="K82" s="17"/>
      <c r="L82" s="17"/>
      <c r="M82" s="18"/>
    </row>
    <row r="83" spans="1:13" x14ac:dyDescent="0.2">
      <c r="A83" s="7" t="s">
        <v>63</v>
      </c>
      <c r="B83" s="17">
        <v>19</v>
      </c>
      <c r="C83" s="17">
        <v>7</v>
      </c>
      <c r="D83" s="17">
        <v>10</v>
      </c>
      <c r="E83" s="49">
        <v>36</v>
      </c>
      <c r="F83" s="17">
        <v>56</v>
      </c>
      <c r="G83" s="17">
        <v>10</v>
      </c>
      <c r="H83" s="17">
        <v>19</v>
      </c>
      <c r="I83" s="49">
        <v>85</v>
      </c>
      <c r="J83" s="17"/>
      <c r="K83" s="17"/>
      <c r="L83" s="17"/>
      <c r="M83" s="18"/>
    </row>
    <row r="84" spans="1:13" x14ac:dyDescent="0.2">
      <c r="A84" s="7" t="s">
        <v>64</v>
      </c>
      <c r="B84" s="17">
        <v>23</v>
      </c>
      <c r="C84" s="17">
        <v>33</v>
      </c>
      <c r="D84" s="17">
        <v>46</v>
      </c>
      <c r="E84" s="49">
        <v>102</v>
      </c>
      <c r="F84" s="17">
        <v>64</v>
      </c>
      <c r="G84" s="17">
        <v>157</v>
      </c>
      <c r="H84" s="17">
        <v>166</v>
      </c>
      <c r="I84" s="49">
        <v>387</v>
      </c>
      <c r="J84" s="17"/>
      <c r="K84" s="17"/>
      <c r="L84" s="17"/>
      <c r="M84" s="18"/>
    </row>
    <row r="85" spans="1:13" x14ac:dyDescent="0.2">
      <c r="A85" s="7" t="s">
        <v>101</v>
      </c>
      <c r="B85" s="17">
        <v>75</v>
      </c>
      <c r="C85" s="17">
        <v>88</v>
      </c>
      <c r="D85" s="17">
        <v>347</v>
      </c>
      <c r="E85" s="49">
        <v>510</v>
      </c>
      <c r="F85" s="17">
        <v>188</v>
      </c>
      <c r="G85" s="17">
        <v>560</v>
      </c>
      <c r="H85" s="17">
        <v>1589</v>
      </c>
      <c r="I85" s="49">
        <v>2337</v>
      </c>
      <c r="J85" s="17"/>
      <c r="K85" s="17"/>
      <c r="L85" s="17"/>
      <c r="M85" s="18"/>
    </row>
    <row r="86" spans="1:13" x14ac:dyDescent="0.2">
      <c r="A86" s="7" t="s">
        <v>90</v>
      </c>
      <c r="B86" s="17">
        <v>11</v>
      </c>
      <c r="C86" s="17">
        <v>5</v>
      </c>
      <c r="D86" s="17">
        <v>17</v>
      </c>
      <c r="E86" s="49">
        <v>33</v>
      </c>
      <c r="F86" s="17">
        <v>18</v>
      </c>
      <c r="G86" s="17">
        <v>15</v>
      </c>
      <c r="H86" s="17">
        <v>66</v>
      </c>
      <c r="I86" s="49">
        <v>99</v>
      </c>
      <c r="J86" s="17"/>
      <c r="K86" s="17"/>
      <c r="L86" s="17"/>
      <c r="M86" s="18"/>
    </row>
    <row r="87" spans="1:13" x14ac:dyDescent="0.2">
      <c r="A87" s="7" t="s">
        <v>65</v>
      </c>
      <c r="B87" s="17">
        <v>14</v>
      </c>
      <c r="C87" s="17">
        <v>24</v>
      </c>
      <c r="D87" s="17">
        <v>76</v>
      </c>
      <c r="E87" s="49">
        <v>114</v>
      </c>
      <c r="F87" s="17">
        <v>50</v>
      </c>
      <c r="G87" s="17">
        <v>222</v>
      </c>
      <c r="H87" s="17">
        <v>320</v>
      </c>
      <c r="I87" s="49">
        <v>592</v>
      </c>
      <c r="J87" s="17"/>
      <c r="K87" s="17"/>
      <c r="L87" s="17"/>
      <c r="M87" s="18"/>
    </row>
    <row r="88" spans="1:13" x14ac:dyDescent="0.2">
      <c r="A88" s="7" t="s">
        <v>66</v>
      </c>
      <c r="B88" s="17">
        <v>72</v>
      </c>
      <c r="C88" s="17">
        <v>30</v>
      </c>
      <c r="D88" s="17">
        <v>74</v>
      </c>
      <c r="E88" s="49">
        <v>176</v>
      </c>
      <c r="F88" s="17">
        <v>165</v>
      </c>
      <c r="G88" s="17">
        <v>107</v>
      </c>
      <c r="H88" s="17">
        <v>186</v>
      </c>
      <c r="I88" s="49">
        <v>458</v>
      </c>
      <c r="J88" s="17"/>
      <c r="K88" s="17"/>
      <c r="L88" s="17"/>
      <c r="M88" s="18"/>
    </row>
    <row r="89" spans="1:13" x14ac:dyDescent="0.2">
      <c r="A89" s="7" t="s">
        <v>79</v>
      </c>
      <c r="B89" s="17">
        <v>45</v>
      </c>
      <c r="C89" s="17">
        <v>23</v>
      </c>
      <c r="D89" s="17">
        <v>112</v>
      </c>
      <c r="E89" s="49">
        <v>180</v>
      </c>
      <c r="F89" s="17">
        <v>129</v>
      </c>
      <c r="G89" s="17">
        <v>756</v>
      </c>
      <c r="H89" s="17">
        <v>419</v>
      </c>
      <c r="I89" s="49">
        <v>1304</v>
      </c>
      <c r="J89" s="17"/>
      <c r="K89" s="17"/>
      <c r="L89" s="17"/>
      <c r="M89" s="18"/>
    </row>
    <row r="90" spans="1:13" x14ac:dyDescent="0.2">
      <c r="A90" s="7" t="s">
        <v>80</v>
      </c>
      <c r="B90" s="17">
        <v>42</v>
      </c>
      <c r="C90" s="17">
        <v>41</v>
      </c>
      <c r="D90" s="17">
        <v>142</v>
      </c>
      <c r="E90" s="49">
        <v>225</v>
      </c>
      <c r="F90" s="17">
        <v>100</v>
      </c>
      <c r="G90" s="17">
        <v>343</v>
      </c>
      <c r="H90" s="17">
        <v>1059</v>
      </c>
      <c r="I90" s="49">
        <v>1502</v>
      </c>
      <c r="J90" s="17"/>
      <c r="K90" s="17"/>
      <c r="L90" s="17"/>
      <c r="M90" s="18"/>
    </row>
    <row r="91" spans="1:13" x14ac:dyDescent="0.2">
      <c r="A91" s="7" t="s">
        <v>81</v>
      </c>
      <c r="B91" s="17">
        <v>31</v>
      </c>
      <c r="C91" s="17">
        <v>21</v>
      </c>
      <c r="D91" s="17">
        <v>49</v>
      </c>
      <c r="E91" s="49">
        <v>101</v>
      </c>
      <c r="F91" s="17">
        <v>85</v>
      </c>
      <c r="G91" s="17">
        <v>213</v>
      </c>
      <c r="H91" s="17">
        <v>229</v>
      </c>
      <c r="I91" s="49">
        <v>527</v>
      </c>
      <c r="J91" s="17"/>
      <c r="K91" s="17"/>
      <c r="L91" s="17"/>
      <c r="M91" s="18"/>
    </row>
    <row r="92" spans="1:13" x14ac:dyDescent="0.2">
      <c r="A92" s="6" t="str">
        <f>VLOOKUP("&lt;Zeilentitel_11&gt;",Uebersetzungen!$B$3:$E$103,Uebersetzungen!$B$2+1,FALSE)</f>
        <v>Region Surselva</v>
      </c>
      <c r="B92" s="9"/>
      <c r="C92" s="9"/>
      <c r="D92" s="9"/>
      <c r="E92" s="54"/>
      <c r="F92" s="9"/>
      <c r="G92" s="9"/>
      <c r="H92" s="9"/>
      <c r="I92" s="54"/>
      <c r="J92" s="9"/>
      <c r="K92" s="9"/>
      <c r="L92" s="9"/>
      <c r="M92" s="12"/>
    </row>
    <row r="93" spans="1:13" x14ac:dyDescent="0.2">
      <c r="A93" s="7" t="s">
        <v>6</v>
      </c>
      <c r="B93" s="17">
        <v>11</v>
      </c>
      <c r="C93" s="17" t="s">
        <v>206</v>
      </c>
      <c r="D93" s="17">
        <v>28</v>
      </c>
      <c r="E93" s="49">
        <v>41</v>
      </c>
      <c r="F93" s="17">
        <v>29</v>
      </c>
      <c r="G93" s="17" t="s">
        <v>206</v>
      </c>
      <c r="H93" s="17">
        <v>153</v>
      </c>
      <c r="I93" s="49">
        <v>241</v>
      </c>
      <c r="J93" s="17"/>
      <c r="K93" s="17"/>
      <c r="L93" s="17"/>
      <c r="M93" s="18"/>
    </row>
    <row r="94" spans="1:13" x14ac:dyDescent="0.2">
      <c r="A94" s="7" t="s">
        <v>7</v>
      </c>
      <c r="B94" s="17">
        <v>11</v>
      </c>
      <c r="C94" s="17">
        <v>30</v>
      </c>
      <c r="D94" s="17">
        <v>139</v>
      </c>
      <c r="E94" s="49">
        <v>180</v>
      </c>
      <c r="F94" s="17">
        <v>24</v>
      </c>
      <c r="G94" s="17">
        <v>124</v>
      </c>
      <c r="H94" s="17">
        <v>1296</v>
      </c>
      <c r="I94" s="49">
        <v>1444</v>
      </c>
      <c r="J94" s="17"/>
      <c r="K94" s="17"/>
      <c r="L94" s="17"/>
      <c r="M94" s="18"/>
    </row>
    <row r="95" spans="1:13" x14ac:dyDescent="0.2">
      <c r="A95" s="7" t="s">
        <v>8</v>
      </c>
      <c r="B95" s="17">
        <v>4</v>
      </c>
      <c r="C95" s="17">
        <v>7</v>
      </c>
      <c r="D95" s="17">
        <v>33</v>
      </c>
      <c r="E95" s="49">
        <v>44</v>
      </c>
      <c r="F95" s="17">
        <v>12</v>
      </c>
      <c r="G95" s="17">
        <v>21</v>
      </c>
      <c r="H95" s="17">
        <v>76</v>
      </c>
      <c r="I95" s="49">
        <v>109</v>
      </c>
      <c r="J95" s="17"/>
      <c r="K95" s="17"/>
      <c r="L95" s="17"/>
      <c r="M95" s="18"/>
    </row>
    <row r="96" spans="1:13" x14ac:dyDescent="0.2">
      <c r="A96" s="7" t="s">
        <v>9</v>
      </c>
      <c r="B96" s="17">
        <v>5</v>
      </c>
      <c r="C96" s="17">
        <v>17</v>
      </c>
      <c r="D96" s="17">
        <v>58</v>
      </c>
      <c r="E96" s="49">
        <v>80</v>
      </c>
      <c r="F96" s="17">
        <v>13</v>
      </c>
      <c r="G96" s="17">
        <v>58</v>
      </c>
      <c r="H96" s="17">
        <v>228</v>
      </c>
      <c r="I96" s="49">
        <v>299</v>
      </c>
      <c r="J96" s="17"/>
      <c r="K96" s="17"/>
      <c r="L96" s="17"/>
      <c r="M96" s="18"/>
    </row>
    <row r="97" spans="1:13" x14ac:dyDescent="0.2">
      <c r="A97" s="7" t="s">
        <v>10</v>
      </c>
      <c r="B97" s="17">
        <v>29</v>
      </c>
      <c r="C97" s="17">
        <v>19</v>
      </c>
      <c r="D97" s="17">
        <v>68</v>
      </c>
      <c r="E97" s="49">
        <v>116</v>
      </c>
      <c r="F97" s="17">
        <v>72</v>
      </c>
      <c r="G97" s="17">
        <v>192</v>
      </c>
      <c r="H97" s="17">
        <v>430</v>
      </c>
      <c r="I97" s="49">
        <v>694</v>
      </c>
      <c r="J97" s="17"/>
      <c r="K97" s="17"/>
      <c r="L97" s="17"/>
      <c r="M97" s="18"/>
    </row>
    <row r="98" spans="1:13" x14ac:dyDescent="0.2">
      <c r="A98" s="7" t="s">
        <v>11</v>
      </c>
      <c r="B98" s="17">
        <v>104</v>
      </c>
      <c r="C98" s="17">
        <v>34</v>
      </c>
      <c r="D98" s="17">
        <v>102</v>
      </c>
      <c r="E98" s="49">
        <v>240</v>
      </c>
      <c r="F98" s="17">
        <v>253</v>
      </c>
      <c r="G98" s="17">
        <v>161</v>
      </c>
      <c r="H98" s="17">
        <v>418</v>
      </c>
      <c r="I98" s="49">
        <v>832</v>
      </c>
      <c r="J98" s="17"/>
      <c r="K98" s="17"/>
      <c r="L98" s="17"/>
      <c r="M98" s="18"/>
    </row>
    <row r="99" spans="1:13" x14ac:dyDescent="0.2">
      <c r="A99" s="7" t="s">
        <v>12</v>
      </c>
      <c r="B99" s="17">
        <v>79</v>
      </c>
      <c r="C99" s="17">
        <v>65</v>
      </c>
      <c r="D99" s="17">
        <v>347</v>
      </c>
      <c r="E99" s="49">
        <v>491</v>
      </c>
      <c r="F99" s="17">
        <v>206</v>
      </c>
      <c r="G99" s="17">
        <v>578</v>
      </c>
      <c r="H99" s="17">
        <v>2449</v>
      </c>
      <c r="I99" s="49">
        <v>3233</v>
      </c>
      <c r="J99" s="17"/>
      <c r="K99" s="17"/>
      <c r="L99" s="17"/>
      <c r="M99" s="18"/>
    </row>
    <row r="100" spans="1:13" x14ac:dyDescent="0.2">
      <c r="A100" s="7" t="s">
        <v>23</v>
      </c>
      <c r="B100" s="17">
        <v>72</v>
      </c>
      <c r="C100" s="17">
        <v>14</v>
      </c>
      <c r="D100" s="17">
        <v>65</v>
      </c>
      <c r="E100" s="49">
        <v>151</v>
      </c>
      <c r="F100" s="17">
        <v>188</v>
      </c>
      <c r="G100" s="17">
        <v>61</v>
      </c>
      <c r="H100" s="17">
        <v>189</v>
      </c>
      <c r="I100" s="49">
        <v>438</v>
      </c>
      <c r="J100" s="17"/>
      <c r="K100" s="17"/>
      <c r="L100" s="17"/>
      <c r="M100" s="18"/>
    </row>
    <row r="101" spans="1:13" x14ac:dyDescent="0.2">
      <c r="A101" s="7" t="s">
        <v>82</v>
      </c>
      <c r="B101" s="17">
        <v>52</v>
      </c>
      <c r="C101" s="17">
        <v>28</v>
      </c>
      <c r="D101" s="17">
        <v>113</v>
      </c>
      <c r="E101" s="49">
        <v>193</v>
      </c>
      <c r="F101" s="17">
        <v>151</v>
      </c>
      <c r="G101" s="17">
        <v>146</v>
      </c>
      <c r="H101" s="17">
        <v>442</v>
      </c>
      <c r="I101" s="49">
        <v>739</v>
      </c>
      <c r="J101" s="17"/>
      <c r="K101" s="17"/>
      <c r="L101" s="17"/>
      <c r="M101" s="18"/>
    </row>
    <row r="102" spans="1:13" x14ac:dyDescent="0.2">
      <c r="A102" s="7" t="s">
        <v>83</v>
      </c>
      <c r="B102" s="17">
        <v>33</v>
      </c>
      <c r="C102" s="17">
        <v>29</v>
      </c>
      <c r="D102" s="17">
        <v>131</v>
      </c>
      <c r="E102" s="49">
        <v>193</v>
      </c>
      <c r="F102" s="17">
        <v>81</v>
      </c>
      <c r="G102" s="17">
        <v>300</v>
      </c>
      <c r="H102" s="17">
        <v>766</v>
      </c>
      <c r="I102" s="49">
        <v>1147</v>
      </c>
      <c r="J102" s="17"/>
      <c r="K102" s="17"/>
      <c r="L102" s="17"/>
      <c r="M102" s="18"/>
    </row>
    <row r="103" spans="1:13" x14ac:dyDescent="0.2">
      <c r="A103" s="7" t="s">
        <v>84</v>
      </c>
      <c r="B103" s="17">
        <v>19</v>
      </c>
      <c r="C103" s="17">
        <v>6</v>
      </c>
      <c r="D103" s="17">
        <v>24</v>
      </c>
      <c r="E103" s="49">
        <v>49</v>
      </c>
      <c r="F103" s="17">
        <v>54</v>
      </c>
      <c r="G103" s="17">
        <v>27</v>
      </c>
      <c r="H103" s="17">
        <v>82</v>
      </c>
      <c r="I103" s="49">
        <v>163</v>
      </c>
      <c r="J103" s="17"/>
      <c r="K103" s="17"/>
      <c r="L103" s="17"/>
      <c r="M103" s="18"/>
    </row>
    <row r="104" spans="1:13" x14ac:dyDescent="0.2">
      <c r="A104" s="7" t="s">
        <v>85</v>
      </c>
      <c r="B104" s="17">
        <v>36</v>
      </c>
      <c r="C104" s="17">
        <v>17</v>
      </c>
      <c r="D104" s="17">
        <v>51</v>
      </c>
      <c r="E104" s="49">
        <v>104</v>
      </c>
      <c r="F104" s="17">
        <v>102</v>
      </c>
      <c r="G104" s="17">
        <v>157</v>
      </c>
      <c r="H104" s="17">
        <v>198</v>
      </c>
      <c r="I104" s="49">
        <v>457</v>
      </c>
      <c r="J104" s="17"/>
      <c r="K104" s="17"/>
      <c r="L104" s="17"/>
      <c r="M104" s="18"/>
    </row>
    <row r="105" spans="1:13" x14ac:dyDescent="0.2">
      <c r="A105" s="7" t="s">
        <v>86</v>
      </c>
      <c r="B105" s="17">
        <v>18</v>
      </c>
      <c r="C105" s="17">
        <v>22</v>
      </c>
      <c r="D105" s="17">
        <v>101</v>
      </c>
      <c r="E105" s="49">
        <v>141</v>
      </c>
      <c r="F105" s="17">
        <v>42</v>
      </c>
      <c r="G105" s="17">
        <v>163</v>
      </c>
      <c r="H105" s="17">
        <v>476</v>
      </c>
      <c r="I105" s="49">
        <v>681</v>
      </c>
      <c r="J105" s="17"/>
      <c r="K105" s="17"/>
      <c r="L105" s="17"/>
      <c r="M105" s="18"/>
    </row>
    <row r="106" spans="1:13" x14ac:dyDescent="0.2">
      <c r="A106" s="7" t="s">
        <v>87</v>
      </c>
      <c r="B106" s="17">
        <v>23</v>
      </c>
      <c r="C106" s="17">
        <v>24</v>
      </c>
      <c r="D106" s="17">
        <v>67</v>
      </c>
      <c r="E106" s="49">
        <v>114</v>
      </c>
      <c r="F106" s="17">
        <v>67</v>
      </c>
      <c r="G106" s="17">
        <v>117</v>
      </c>
      <c r="H106" s="17">
        <v>402</v>
      </c>
      <c r="I106" s="49">
        <v>586</v>
      </c>
      <c r="J106" s="17"/>
      <c r="K106" s="17"/>
      <c r="L106" s="17"/>
      <c r="M106" s="18"/>
    </row>
    <row r="107" spans="1:13" x14ac:dyDescent="0.2">
      <c r="A107" s="7" t="s">
        <v>91</v>
      </c>
      <c r="B107" s="17">
        <v>42</v>
      </c>
      <c r="C107" s="17">
        <v>10</v>
      </c>
      <c r="D107" s="17">
        <v>92</v>
      </c>
      <c r="E107" s="49">
        <v>144</v>
      </c>
      <c r="F107" s="17">
        <v>92</v>
      </c>
      <c r="G107" s="17">
        <v>136</v>
      </c>
      <c r="H107" s="17">
        <v>389</v>
      </c>
      <c r="I107" s="49">
        <v>617</v>
      </c>
      <c r="J107" s="17"/>
      <c r="K107" s="17"/>
      <c r="L107" s="17"/>
      <c r="M107" s="18"/>
    </row>
    <row r="108" spans="1:13" x14ac:dyDescent="0.2">
      <c r="A108" s="6" t="str">
        <f>VLOOKUP("&lt;Zeilentitel_12&gt;",Uebersetzungen!$B$3:$E$103,Uebersetzungen!$B$2+1,FALSE)</f>
        <v>Region Viamala</v>
      </c>
      <c r="B108" s="9"/>
      <c r="C108" s="9"/>
      <c r="D108" s="9"/>
      <c r="E108" s="54"/>
      <c r="F108" s="9"/>
      <c r="G108" s="9"/>
      <c r="H108" s="9"/>
      <c r="I108" s="54"/>
      <c r="J108" s="9"/>
      <c r="K108" s="9"/>
      <c r="L108" s="9"/>
      <c r="M108" s="12"/>
    </row>
    <row r="109" spans="1:13" x14ac:dyDescent="0.2">
      <c r="A109" s="7" t="s">
        <v>13</v>
      </c>
      <c r="B109" s="17">
        <v>4</v>
      </c>
      <c r="C109" s="17" t="s">
        <v>206</v>
      </c>
      <c r="D109" s="17">
        <v>22</v>
      </c>
      <c r="E109" s="49">
        <v>27</v>
      </c>
      <c r="F109" s="17">
        <v>13</v>
      </c>
      <c r="G109" s="17" t="s">
        <v>206</v>
      </c>
      <c r="H109" s="17">
        <v>169</v>
      </c>
      <c r="I109" s="49">
        <v>183</v>
      </c>
      <c r="J109" s="17"/>
      <c r="K109" s="17"/>
      <c r="L109" s="17"/>
      <c r="M109" s="18"/>
    </row>
    <row r="110" spans="1:13" x14ac:dyDescent="0.2">
      <c r="A110" s="7" t="s">
        <v>14</v>
      </c>
      <c r="B110" s="17">
        <v>5</v>
      </c>
      <c r="C110" s="17">
        <v>6</v>
      </c>
      <c r="D110" s="17">
        <v>16</v>
      </c>
      <c r="E110" s="49">
        <v>27</v>
      </c>
      <c r="F110" s="17">
        <v>13</v>
      </c>
      <c r="G110" s="17">
        <v>31</v>
      </c>
      <c r="H110" s="17">
        <v>449</v>
      </c>
      <c r="I110" s="49">
        <v>493</v>
      </c>
      <c r="J110" s="17"/>
      <c r="K110" s="17"/>
      <c r="L110" s="17"/>
      <c r="M110" s="18"/>
    </row>
    <row r="111" spans="1:13" x14ac:dyDescent="0.2">
      <c r="A111" s="7" t="s">
        <v>15</v>
      </c>
      <c r="B111" s="17">
        <v>11</v>
      </c>
      <c r="C111" s="17">
        <v>5</v>
      </c>
      <c r="D111" s="17">
        <v>52</v>
      </c>
      <c r="E111" s="49">
        <v>68</v>
      </c>
      <c r="F111" s="17">
        <v>28</v>
      </c>
      <c r="G111" s="17">
        <v>46</v>
      </c>
      <c r="H111" s="17">
        <v>342</v>
      </c>
      <c r="I111" s="49">
        <v>416</v>
      </c>
      <c r="J111" s="17"/>
      <c r="K111" s="17"/>
      <c r="L111" s="17"/>
      <c r="M111" s="18"/>
    </row>
    <row r="112" spans="1:13" x14ac:dyDescent="0.2">
      <c r="A112" s="7" t="s">
        <v>16</v>
      </c>
      <c r="B112" s="17">
        <v>5</v>
      </c>
      <c r="C112" s="17">
        <v>25</v>
      </c>
      <c r="D112" s="17">
        <v>48</v>
      </c>
      <c r="E112" s="49">
        <v>78</v>
      </c>
      <c r="F112" s="17">
        <v>12</v>
      </c>
      <c r="G112" s="17">
        <v>198</v>
      </c>
      <c r="H112" s="17">
        <v>134</v>
      </c>
      <c r="I112" s="49">
        <v>344</v>
      </c>
      <c r="J112" s="17"/>
      <c r="K112" s="17"/>
      <c r="L112" s="17"/>
      <c r="M112" s="18"/>
    </row>
    <row r="113" spans="1:13" x14ac:dyDescent="0.2">
      <c r="A113" s="7" t="s">
        <v>17</v>
      </c>
      <c r="B113" s="17">
        <v>40</v>
      </c>
      <c r="C113" s="17">
        <v>40</v>
      </c>
      <c r="D113" s="17">
        <v>103</v>
      </c>
      <c r="E113" s="49">
        <v>183</v>
      </c>
      <c r="F113" s="17">
        <v>111</v>
      </c>
      <c r="G113" s="17">
        <v>272</v>
      </c>
      <c r="H113" s="17">
        <v>881</v>
      </c>
      <c r="I113" s="49">
        <v>1264</v>
      </c>
      <c r="J113" s="17"/>
      <c r="K113" s="17"/>
      <c r="L113" s="17"/>
      <c r="M113" s="18"/>
    </row>
    <row r="114" spans="1:13" x14ac:dyDescent="0.2">
      <c r="A114" s="7" t="s">
        <v>18</v>
      </c>
      <c r="B114" s="17">
        <v>15</v>
      </c>
      <c r="C114" s="17">
        <v>4</v>
      </c>
      <c r="D114" s="17">
        <v>14</v>
      </c>
      <c r="E114" s="49">
        <v>33</v>
      </c>
      <c r="F114" s="17">
        <v>41</v>
      </c>
      <c r="G114" s="17">
        <v>5</v>
      </c>
      <c r="H114" s="17">
        <v>30</v>
      </c>
      <c r="I114" s="49">
        <v>76</v>
      </c>
      <c r="J114" s="17"/>
      <c r="K114" s="17"/>
      <c r="L114" s="17"/>
      <c r="M114" s="18"/>
    </row>
    <row r="115" spans="1:13" x14ac:dyDescent="0.2">
      <c r="A115" s="7" t="s">
        <v>19</v>
      </c>
      <c r="B115" s="17">
        <v>10</v>
      </c>
      <c r="C115" s="17" t="s">
        <v>206</v>
      </c>
      <c r="D115" s="17">
        <v>23</v>
      </c>
      <c r="E115" s="49">
        <v>36</v>
      </c>
      <c r="F115" s="17">
        <v>27</v>
      </c>
      <c r="G115" s="17" t="s">
        <v>206</v>
      </c>
      <c r="H115" s="17">
        <v>49</v>
      </c>
      <c r="I115" s="49">
        <v>81</v>
      </c>
      <c r="J115" s="17"/>
      <c r="K115" s="17"/>
      <c r="L115" s="17"/>
      <c r="M115" s="18"/>
    </row>
    <row r="116" spans="1:13" x14ac:dyDescent="0.2">
      <c r="A116" s="7" t="s">
        <v>20</v>
      </c>
      <c r="B116" s="17">
        <v>12</v>
      </c>
      <c r="C116" s="17">
        <v>43</v>
      </c>
      <c r="D116" s="17">
        <v>293</v>
      </c>
      <c r="E116" s="49">
        <v>348</v>
      </c>
      <c r="F116" s="17">
        <v>24</v>
      </c>
      <c r="G116" s="17">
        <v>473</v>
      </c>
      <c r="H116" s="17">
        <v>1815</v>
      </c>
      <c r="I116" s="49">
        <v>2312</v>
      </c>
      <c r="J116" s="17"/>
      <c r="K116" s="17"/>
      <c r="L116" s="17"/>
      <c r="M116" s="18"/>
    </row>
    <row r="117" spans="1:13" x14ac:dyDescent="0.2">
      <c r="A117" s="7" t="s">
        <v>21</v>
      </c>
      <c r="B117" s="17">
        <v>15</v>
      </c>
      <c r="C117" s="17">
        <v>0</v>
      </c>
      <c r="D117" s="17">
        <v>10</v>
      </c>
      <c r="E117" s="49">
        <v>25</v>
      </c>
      <c r="F117" s="17">
        <v>36</v>
      </c>
      <c r="G117" s="17">
        <v>0</v>
      </c>
      <c r="H117" s="17">
        <v>22</v>
      </c>
      <c r="I117" s="49">
        <v>58</v>
      </c>
      <c r="J117" s="17"/>
      <c r="K117" s="17"/>
      <c r="L117" s="17"/>
      <c r="M117" s="18"/>
    </row>
    <row r="118" spans="1:13" x14ac:dyDescent="0.2">
      <c r="A118" s="7" t="s">
        <v>22</v>
      </c>
      <c r="B118" s="17">
        <v>10</v>
      </c>
      <c r="C118" s="17">
        <v>0</v>
      </c>
      <c r="D118" s="17">
        <v>12</v>
      </c>
      <c r="E118" s="49">
        <v>22</v>
      </c>
      <c r="F118" s="17">
        <v>28</v>
      </c>
      <c r="G118" s="17">
        <v>0</v>
      </c>
      <c r="H118" s="17">
        <v>48</v>
      </c>
      <c r="I118" s="49">
        <v>76</v>
      </c>
      <c r="J118" s="17"/>
      <c r="K118" s="17"/>
      <c r="L118" s="17"/>
      <c r="M118" s="18"/>
    </row>
    <row r="119" spans="1:13" x14ac:dyDescent="0.2">
      <c r="A119" s="7" t="s">
        <v>24</v>
      </c>
      <c r="B119" s="17">
        <v>49</v>
      </c>
      <c r="C119" s="17">
        <v>26</v>
      </c>
      <c r="D119" s="17">
        <v>110</v>
      </c>
      <c r="E119" s="49">
        <v>185</v>
      </c>
      <c r="F119" s="17">
        <v>152</v>
      </c>
      <c r="G119" s="17">
        <v>60</v>
      </c>
      <c r="H119" s="17">
        <v>347</v>
      </c>
      <c r="I119" s="49">
        <v>559</v>
      </c>
      <c r="J119" s="17"/>
      <c r="K119" s="17"/>
      <c r="L119" s="17"/>
      <c r="M119" s="18"/>
    </row>
    <row r="120" spans="1:13" x14ac:dyDescent="0.2">
      <c r="A120" s="7" t="s">
        <v>25</v>
      </c>
      <c r="B120" s="17">
        <v>13</v>
      </c>
      <c r="C120" s="17" t="s">
        <v>206</v>
      </c>
      <c r="D120" s="17">
        <v>17</v>
      </c>
      <c r="E120" s="49">
        <v>31</v>
      </c>
      <c r="F120" s="17">
        <v>42</v>
      </c>
      <c r="G120" s="17" t="s">
        <v>206</v>
      </c>
      <c r="H120" s="17">
        <v>54</v>
      </c>
      <c r="I120" s="49">
        <v>107</v>
      </c>
      <c r="J120" s="17"/>
      <c r="K120" s="17"/>
      <c r="L120" s="17"/>
      <c r="M120" s="18"/>
    </row>
    <row r="121" spans="1:13" x14ac:dyDescent="0.2">
      <c r="A121" s="7" t="s">
        <v>26</v>
      </c>
      <c r="B121" s="17">
        <v>8</v>
      </c>
      <c r="C121" s="17">
        <v>4</v>
      </c>
      <c r="D121" s="17">
        <v>14</v>
      </c>
      <c r="E121" s="49">
        <v>26</v>
      </c>
      <c r="F121" s="17">
        <v>30</v>
      </c>
      <c r="G121" s="17">
        <v>25</v>
      </c>
      <c r="H121" s="17">
        <v>30</v>
      </c>
      <c r="I121" s="49">
        <v>85</v>
      </c>
      <c r="J121" s="17"/>
      <c r="K121" s="17"/>
      <c r="L121" s="17"/>
      <c r="M121" s="18"/>
    </row>
    <row r="122" spans="1:13" x14ac:dyDescent="0.2">
      <c r="A122" s="7" t="s">
        <v>27</v>
      </c>
      <c r="B122" s="17">
        <v>12</v>
      </c>
      <c r="C122" s="17">
        <v>19</v>
      </c>
      <c r="D122" s="17">
        <v>58</v>
      </c>
      <c r="E122" s="49">
        <v>89</v>
      </c>
      <c r="F122" s="17">
        <v>37</v>
      </c>
      <c r="G122" s="17">
        <v>94</v>
      </c>
      <c r="H122" s="17">
        <v>339</v>
      </c>
      <c r="I122" s="49">
        <v>470</v>
      </c>
      <c r="J122" s="17"/>
      <c r="K122" s="17"/>
      <c r="L122" s="17"/>
      <c r="M122" s="18"/>
    </row>
    <row r="123" spans="1:13" x14ac:dyDescent="0.2">
      <c r="A123" s="7" t="s">
        <v>28</v>
      </c>
      <c r="B123" s="17" t="s">
        <v>206</v>
      </c>
      <c r="C123" s="17">
        <v>0</v>
      </c>
      <c r="D123" s="17">
        <v>6</v>
      </c>
      <c r="E123" s="49">
        <v>9</v>
      </c>
      <c r="F123" s="17" t="s">
        <v>206</v>
      </c>
      <c r="G123" s="17">
        <v>0</v>
      </c>
      <c r="H123" s="17">
        <v>18</v>
      </c>
      <c r="I123" s="49">
        <v>24</v>
      </c>
      <c r="J123" s="17"/>
      <c r="K123" s="17"/>
      <c r="L123" s="17"/>
      <c r="M123" s="18"/>
    </row>
    <row r="124" spans="1:13" x14ac:dyDescent="0.2">
      <c r="A124" s="7" t="s">
        <v>29</v>
      </c>
      <c r="B124" s="17">
        <v>10</v>
      </c>
      <c r="C124" s="17">
        <v>10</v>
      </c>
      <c r="D124" s="17">
        <v>26</v>
      </c>
      <c r="E124" s="49">
        <v>46</v>
      </c>
      <c r="F124" s="17">
        <v>29</v>
      </c>
      <c r="G124" s="17">
        <v>96</v>
      </c>
      <c r="H124" s="17">
        <v>60</v>
      </c>
      <c r="I124" s="49">
        <v>185</v>
      </c>
      <c r="J124" s="17"/>
      <c r="K124" s="17"/>
      <c r="L124" s="17"/>
      <c r="M124" s="18"/>
    </row>
    <row r="125" spans="1:13" x14ac:dyDescent="0.2">
      <c r="A125" s="7" t="s">
        <v>30</v>
      </c>
      <c r="B125" s="17" t="s">
        <v>206</v>
      </c>
      <c r="C125" s="17" t="s">
        <v>206</v>
      </c>
      <c r="D125" s="17">
        <v>5</v>
      </c>
      <c r="E125" s="49">
        <v>10</v>
      </c>
      <c r="F125" s="17" t="s">
        <v>206</v>
      </c>
      <c r="G125" s="17" t="s">
        <v>206</v>
      </c>
      <c r="H125" s="17">
        <v>16</v>
      </c>
      <c r="I125" s="49">
        <v>40</v>
      </c>
      <c r="J125" s="17"/>
      <c r="K125" s="17"/>
      <c r="L125" s="17"/>
      <c r="M125" s="18"/>
    </row>
    <row r="126" spans="1:13" x14ac:dyDescent="0.2">
      <c r="A126" s="7" t="s">
        <v>93</v>
      </c>
      <c r="B126" s="17">
        <v>42</v>
      </c>
      <c r="C126" s="17">
        <v>15</v>
      </c>
      <c r="D126" s="17">
        <v>46</v>
      </c>
      <c r="E126" s="49">
        <v>103</v>
      </c>
      <c r="F126" s="17">
        <v>99</v>
      </c>
      <c r="G126" s="17">
        <v>48</v>
      </c>
      <c r="H126" s="17">
        <v>183</v>
      </c>
      <c r="I126" s="49">
        <v>330</v>
      </c>
      <c r="J126" s="17"/>
      <c r="K126" s="17"/>
      <c r="L126" s="17"/>
      <c r="M126" s="18"/>
    </row>
    <row r="127" spans="1:13" x14ac:dyDescent="0.2">
      <c r="A127" s="7" t="s">
        <v>102</v>
      </c>
      <c r="B127" s="17">
        <v>35</v>
      </c>
      <c r="C127" s="17" t="s">
        <v>206</v>
      </c>
      <c r="D127" s="17">
        <v>31</v>
      </c>
      <c r="E127" s="49">
        <v>69</v>
      </c>
      <c r="F127" s="17">
        <v>107</v>
      </c>
      <c r="G127" s="17" t="s">
        <v>206</v>
      </c>
      <c r="H127" s="17">
        <v>142</v>
      </c>
      <c r="I127" s="49">
        <v>254</v>
      </c>
      <c r="J127" s="17"/>
      <c r="K127" s="17"/>
      <c r="L127" s="17"/>
      <c r="M127" s="18"/>
    </row>
    <row r="128" spans="1:13" ht="13.5" thickBot="1" x14ac:dyDescent="0.25">
      <c r="A128" s="16"/>
      <c r="B128" s="60"/>
      <c r="C128" s="55"/>
      <c r="D128" s="55"/>
      <c r="E128" s="56"/>
      <c r="F128" s="55"/>
      <c r="G128" s="55"/>
      <c r="H128" s="55"/>
      <c r="I128" s="56"/>
      <c r="J128" s="55"/>
      <c r="K128" s="55"/>
      <c r="L128" s="55"/>
      <c r="M128" s="69"/>
    </row>
    <row r="130" spans="1:1" x14ac:dyDescent="0.2">
      <c r="A130" s="10" t="str">
        <f>VLOOKUP("&lt;Legende_1&gt;",Uebersetzungen!$B$3:$E$352,Uebersetzungen!$B$2+1,FALSE)</f>
        <v>* aus Datenschutzgründen nicht einzeln ausgewiesen</v>
      </c>
    </row>
    <row r="132" spans="1:1" x14ac:dyDescent="0.2">
      <c r="A132" s="5" t="str">
        <f>VLOOKUP("&lt;Quelle_1&gt;",Uebersetzungen!$B$3:$E$56,Uebersetzungen!$B$2+1,FALSE)</f>
        <v>Quelle: BFS (STATENT)</v>
      </c>
    </row>
    <row r="133" spans="1:1" x14ac:dyDescent="0.2">
      <c r="A133" s="10" t="str">
        <f>VLOOKUP("&lt;Aktualisierung&gt;",Uebersetzungen!$B$3:$E$56,Uebersetzungen!$B$2+1,FALSE)</f>
        <v>Letztmals aktualisiert am: 21.08.2024</v>
      </c>
    </row>
  </sheetData>
  <sheetProtection sheet="1" objects="1" scenarios="1"/>
  <mergeCells count="5">
    <mergeCell ref="A7:E7"/>
    <mergeCell ref="A9:J9"/>
    <mergeCell ref="B12:E12"/>
    <mergeCell ref="F12:I12"/>
    <mergeCell ref="J12:M12"/>
  </mergeCells>
  <pageMargins left="0.7" right="0.7" top="0.78740157499999996" bottom="0.78740157499999996" header="0.3" footer="0.3"/>
  <pageSetup paperSize="9" scale="35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8673" r:id="rId4" name="Option Button 1">
              <controlPr defaultSize="0" autoFill="0" autoLine="0" autoPict="0">
                <anchor moveWithCells="1">
                  <from>
                    <xdr:col>4</xdr:col>
                    <xdr:colOff>990600</xdr:colOff>
                    <xdr:row>1</xdr:row>
                    <xdr:rowOff>114300</xdr:rowOff>
                  </from>
                  <to>
                    <xdr:col>5</xdr:col>
                    <xdr:colOff>904875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74" r:id="rId5" name="Option Button 2">
              <controlPr defaultSize="0" autoFill="0" autoLine="0" autoPict="0">
                <anchor moveWithCells="1">
                  <from>
                    <xdr:col>4</xdr:col>
                    <xdr:colOff>990600</xdr:colOff>
                    <xdr:row>2</xdr:row>
                    <xdr:rowOff>104775</xdr:rowOff>
                  </from>
                  <to>
                    <xdr:col>6</xdr:col>
                    <xdr:colOff>142875</xdr:colOff>
                    <xdr:row>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75" r:id="rId6" name="Option Button 3">
              <controlPr defaultSize="0" autoFill="0" autoLine="0" autoPict="0">
                <anchor moveWithCells="1">
                  <from>
                    <xdr:col>4</xdr:col>
                    <xdr:colOff>990600</xdr:colOff>
                    <xdr:row>3</xdr:row>
                    <xdr:rowOff>66675</xdr:rowOff>
                  </from>
                  <to>
                    <xdr:col>5</xdr:col>
                    <xdr:colOff>904875</xdr:colOff>
                    <xdr:row>4</xdr:row>
                    <xdr:rowOff>95250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133"/>
  <sheetViews>
    <sheetView zoomScaleNormal="100" workbookViewId="0"/>
  </sheetViews>
  <sheetFormatPr baseColWidth="10" defaultRowHeight="12.75" x14ac:dyDescent="0.2"/>
  <cols>
    <col min="1" max="1" width="35.7109375" style="10" customWidth="1"/>
    <col min="2" max="11" width="16.7109375" style="10" customWidth="1"/>
    <col min="12" max="12" width="16.7109375" style="22" customWidth="1"/>
    <col min="13" max="13" width="16.7109375" style="10" customWidth="1"/>
    <col min="14" max="16384" width="11.42578125" style="10"/>
  </cols>
  <sheetData>
    <row r="1" spans="1:13" s="1" customFormat="1" x14ac:dyDescent="0.2">
      <c r="L1" s="2"/>
    </row>
    <row r="2" spans="1:13" s="1" customFormat="1" ht="15.75" x14ac:dyDescent="0.25">
      <c r="B2" s="13"/>
      <c r="C2" s="13"/>
      <c r="D2" s="14"/>
      <c r="E2" s="14"/>
      <c r="F2" s="14"/>
      <c r="G2" s="14"/>
      <c r="H2" s="14"/>
      <c r="I2" s="14"/>
      <c r="J2" s="14"/>
      <c r="K2" s="14"/>
      <c r="L2" s="20"/>
    </row>
    <row r="3" spans="1:13" s="1" customFormat="1" ht="15.75" x14ac:dyDescent="0.25">
      <c r="B3" s="13"/>
      <c r="C3" s="13"/>
      <c r="D3" s="14"/>
      <c r="E3" s="14"/>
      <c r="F3" s="14"/>
      <c r="G3" s="14"/>
      <c r="H3" s="14"/>
      <c r="I3" s="14"/>
      <c r="J3" s="14"/>
      <c r="K3" s="14"/>
      <c r="L3" s="20"/>
    </row>
    <row r="4" spans="1:13" s="1" customFormat="1" ht="15.75" x14ac:dyDescent="0.25">
      <c r="B4" s="13"/>
      <c r="C4" s="13"/>
      <c r="D4" s="14"/>
      <c r="E4" s="14"/>
      <c r="F4" s="14"/>
      <c r="G4" s="14"/>
      <c r="H4" s="14"/>
      <c r="I4" s="14"/>
      <c r="J4" s="14"/>
      <c r="K4" s="14"/>
      <c r="L4" s="20"/>
    </row>
    <row r="5" spans="1:13" s="2" customFormat="1" x14ac:dyDescent="0.2"/>
    <row r="6" spans="1:13" s="1" customFormat="1" ht="6" customHeight="1" x14ac:dyDescent="0.2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</row>
    <row r="7" spans="1:13" s="2" customFormat="1" ht="15.75" customHeight="1" x14ac:dyDescent="0.2">
      <c r="A7" s="73" t="str">
        <f>VLOOKUP("&lt;Fachbereich&gt;",Uebersetzungen!$B$3:$E$103,Uebersetzungen!$B$2+1,FALSE)</f>
        <v>Daten &amp; Statistik</v>
      </c>
      <c r="B7" s="73"/>
      <c r="C7" s="73"/>
      <c r="D7" s="73"/>
      <c r="E7" s="73"/>
      <c r="F7" s="3"/>
      <c r="G7" s="3"/>
      <c r="H7" s="3"/>
      <c r="I7" s="3"/>
      <c r="J7" s="3"/>
      <c r="K7" s="3"/>
      <c r="L7" s="3"/>
    </row>
    <row r="8" spans="1:13" s="2" customFormat="1" ht="15.75" customHeight="1" x14ac:dyDescent="0.2">
      <c r="B8" s="43"/>
      <c r="C8" s="43"/>
      <c r="D8" s="43"/>
      <c r="E8" s="43"/>
      <c r="F8" s="3"/>
      <c r="G8" s="3"/>
      <c r="H8" s="3"/>
      <c r="I8" s="3"/>
      <c r="J8" s="3"/>
      <c r="K8" s="3"/>
      <c r="L8" s="3"/>
    </row>
    <row r="9" spans="1:13" s="2" customFormat="1" ht="15.75" customHeight="1" x14ac:dyDescent="0.25">
      <c r="A9" s="74" t="str">
        <f>VLOOKUP("&lt;Titel&gt;",Uebersetzungen!$B$3:$E$35,Uebersetzungen!$B$2+1,FALSE)</f>
        <v>Wirtschaftsstruktur der Bündner Regionen und Gemeinden</v>
      </c>
      <c r="B9" s="75"/>
      <c r="C9" s="75"/>
      <c r="D9" s="75"/>
      <c r="E9" s="75"/>
      <c r="F9" s="75"/>
      <c r="G9" s="75"/>
      <c r="H9" s="75"/>
      <c r="I9" s="75"/>
      <c r="J9" s="75"/>
      <c r="K9" s="44"/>
    </row>
    <row r="10" spans="1:13" s="5" customFormat="1" x14ac:dyDescent="0.2">
      <c r="A10" s="37" t="str">
        <f>VLOOKUP("&lt;UTitel&gt;",Uebersetzungen!$B$3:$E$103,Uebersetzungen!$B$2+1,FALSE)</f>
        <v>(Gemeindestand 2024: 101 Gemeinden)</v>
      </c>
      <c r="B10" s="38"/>
      <c r="C10" s="38"/>
      <c r="D10" s="39"/>
      <c r="E10" s="39"/>
      <c r="F10" s="39"/>
      <c r="G10" s="40"/>
      <c r="H10" s="40"/>
      <c r="I10" s="40"/>
    </row>
    <row r="11" spans="1:13" s="4" customFormat="1" ht="13.5" thickBot="1" x14ac:dyDescent="0.25">
      <c r="L11" s="21"/>
    </row>
    <row r="12" spans="1:13" s="67" customFormat="1" ht="17.25" customHeight="1" x14ac:dyDescent="0.2">
      <c r="A12" s="66"/>
      <c r="B12" s="76" t="str">
        <f>VLOOKUP("&lt;SpaltenTitel_1&gt;",Uebersetzungen!$B$3:$E$33,Uebersetzungen!$B$2+1,FALSE)</f>
        <v>Arbeitsstätten</v>
      </c>
      <c r="C12" s="77"/>
      <c r="D12" s="77"/>
      <c r="E12" s="78"/>
      <c r="F12" s="76" t="str">
        <f>VLOOKUP("&lt;SpaltenTitel_2&gt;",Uebersetzungen!$B$3:$E$33,Uebersetzungen!$B$2+1,FALSE)</f>
        <v>Beschäftigte</v>
      </c>
      <c r="G12" s="77"/>
      <c r="H12" s="77"/>
      <c r="I12" s="78"/>
      <c r="J12" s="76" t="str">
        <f>VLOOKUP("&lt;SpaltenTitel_3&gt;",Uebersetzungen!$B$3:$E$33,Uebersetzungen!$B$2+1,FALSE)</f>
        <v>Vollzeitäquivalente (VZÄ)</v>
      </c>
      <c r="K12" s="77"/>
      <c r="L12" s="77"/>
      <c r="M12" s="79"/>
    </row>
    <row r="13" spans="1:13" s="42" customFormat="1" ht="17.25" customHeight="1" x14ac:dyDescent="0.2">
      <c r="A13" s="45"/>
      <c r="B13" s="58" t="str">
        <f>VLOOKUP("&lt;SpaltenTitel_1.1&gt;",Uebersetzungen!$B$3:$E$33,Uebersetzungen!$B$2+1,FALSE)</f>
        <v>Primärer Sektor</v>
      </c>
      <c r="C13" s="46" t="str">
        <f>VLOOKUP("&lt;SpaltenTitel_1.2&gt;",Uebersetzungen!$B$3:$E$33,Uebersetzungen!$B$2+1,FALSE)</f>
        <v>Sekundärer Sektor</v>
      </c>
      <c r="D13" s="46" t="str">
        <f>VLOOKUP("&lt;SpaltenTitel_1.3&gt;",Uebersetzungen!$B$3:$E$72,Uebersetzungen!$B$2+1,FALSE)</f>
        <v>Tertiärer Sektor</v>
      </c>
      <c r="E13" s="47" t="str">
        <f>VLOOKUP("&lt;SpaltenTitel_1.4&gt;",Uebersetzungen!$B$3:$E$72,Uebersetzungen!$B$2+1,FALSE)</f>
        <v>Total</v>
      </c>
      <c r="F13" s="58" t="str">
        <f>VLOOKUP("&lt;SpaltenTitel_1.1&gt;",Uebersetzungen!$B$3:$E$33,Uebersetzungen!$B$2+1,FALSE)</f>
        <v>Primärer Sektor</v>
      </c>
      <c r="G13" s="46" t="str">
        <f>VLOOKUP("&lt;SpaltenTitel_1.2&gt;",Uebersetzungen!$B$3:$E$33,Uebersetzungen!$B$2+1,FALSE)</f>
        <v>Sekundärer Sektor</v>
      </c>
      <c r="H13" s="46" t="str">
        <f>VLOOKUP("&lt;SpaltenTitel_1.3&gt;",Uebersetzungen!$B$3:$E$72,Uebersetzungen!$B$2+1,FALSE)</f>
        <v>Tertiärer Sektor</v>
      </c>
      <c r="I13" s="47" t="str">
        <f>VLOOKUP("&lt;SpaltenTitel_1.4&gt;",Uebersetzungen!$B$3:$E$72,Uebersetzungen!$B$2+1,FALSE)</f>
        <v>Total</v>
      </c>
      <c r="J13" s="58" t="str">
        <f>VLOOKUP("&lt;SpaltenTitel_1.1&gt;",Uebersetzungen!$B$3:$E$33,Uebersetzungen!$B$2+1,FALSE)</f>
        <v>Primärer Sektor</v>
      </c>
      <c r="K13" s="46" t="str">
        <f>VLOOKUP("&lt;SpaltenTitel_1.2&gt;",Uebersetzungen!$B$3:$E$33,Uebersetzungen!$B$2+1,FALSE)</f>
        <v>Sekundärer Sektor</v>
      </c>
      <c r="L13" s="46" t="str">
        <f>VLOOKUP("&lt;SpaltenTitel_1.3&gt;",Uebersetzungen!$B$3:$E$72,Uebersetzungen!$B$2+1,FALSE)</f>
        <v>Tertiärer Sektor</v>
      </c>
      <c r="M13" s="68" t="str">
        <f>VLOOKUP("&lt;SpaltenTitel_1.4&gt;",Uebersetzungen!$B$3:$E$72,Uebersetzungen!$B$2+1,FALSE)</f>
        <v>Total</v>
      </c>
    </row>
    <row r="14" spans="1:13" x14ac:dyDescent="0.2">
      <c r="A14" s="15"/>
      <c r="B14" s="59"/>
      <c r="C14" s="48"/>
      <c r="D14" s="48"/>
      <c r="E14" s="49"/>
      <c r="F14" s="17"/>
      <c r="G14" s="48"/>
      <c r="H14" s="48"/>
      <c r="I14" s="50"/>
      <c r="J14" s="17"/>
      <c r="K14" s="17"/>
      <c r="L14" s="48"/>
      <c r="M14" s="51"/>
    </row>
    <row r="15" spans="1:13" x14ac:dyDescent="0.2">
      <c r="A15" s="57" t="str">
        <f>VLOOKUP("&lt;Zeilentitel_1&gt;",Uebersetzungen!$B$3:$E$103,Uebersetzungen!$B$2+1,FALSE)</f>
        <v>GRAUBÜNDEN</v>
      </c>
      <c r="B15" s="53">
        <v>2487</v>
      </c>
      <c r="C15" s="8">
        <v>3037</v>
      </c>
      <c r="D15" s="8">
        <v>15301</v>
      </c>
      <c r="E15" s="52">
        <v>20825</v>
      </c>
      <c r="F15" s="8">
        <v>7194</v>
      </c>
      <c r="G15" s="8">
        <v>26683</v>
      </c>
      <c r="H15" s="8">
        <v>95035</v>
      </c>
      <c r="I15" s="52">
        <v>128912</v>
      </c>
      <c r="J15" s="8"/>
      <c r="K15" s="8"/>
      <c r="L15" s="8"/>
      <c r="M15" s="11"/>
    </row>
    <row r="16" spans="1:13" x14ac:dyDescent="0.2">
      <c r="A16" s="6" t="str">
        <f>VLOOKUP("&lt;Zeilentitel_2&gt;",Uebersetzungen!$B$3:$E$103,Uebersetzungen!$B$2+1,FALSE)</f>
        <v>Region Albula</v>
      </c>
      <c r="B16" s="9"/>
      <c r="C16" s="9"/>
      <c r="D16" s="9"/>
      <c r="E16" s="54"/>
      <c r="F16" s="9"/>
      <c r="G16" s="9"/>
      <c r="H16" s="9"/>
      <c r="I16" s="54"/>
      <c r="J16" s="9"/>
      <c r="K16" s="9"/>
      <c r="L16" s="9"/>
      <c r="M16" s="12"/>
    </row>
    <row r="17" spans="1:13" x14ac:dyDescent="0.2">
      <c r="A17" s="7" t="s">
        <v>1</v>
      </c>
      <c r="B17" s="17">
        <v>31</v>
      </c>
      <c r="C17" s="17">
        <v>47</v>
      </c>
      <c r="D17" s="17">
        <v>284</v>
      </c>
      <c r="E17" s="49">
        <v>362</v>
      </c>
      <c r="F17" s="17">
        <v>74</v>
      </c>
      <c r="G17" s="17">
        <v>362</v>
      </c>
      <c r="H17" s="17">
        <v>2277</v>
      </c>
      <c r="I17" s="49">
        <v>2713</v>
      </c>
      <c r="J17" s="17"/>
      <c r="K17" s="17"/>
      <c r="L17" s="17"/>
      <c r="M17" s="18"/>
    </row>
    <row r="18" spans="1:13" x14ac:dyDescent="0.2">
      <c r="A18" s="7" t="s">
        <v>2</v>
      </c>
      <c r="B18" s="17">
        <v>7</v>
      </c>
      <c r="C18" s="17">
        <v>8</v>
      </c>
      <c r="D18" s="17">
        <v>44</v>
      </c>
      <c r="E18" s="49">
        <v>59</v>
      </c>
      <c r="F18" s="17">
        <v>23</v>
      </c>
      <c r="G18" s="17">
        <v>14</v>
      </c>
      <c r="H18" s="17">
        <v>145</v>
      </c>
      <c r="I18" s="49">
        <v>182</v>
      </c>
      <c r="J18" s="17"/>
      <c r="K18" s="17"/>
      <c r="L18" s="17"/>
      <c r="M18" s="18"/>
    </row>
    <row r="19" spans="1:13" x14ac:dyDescent="0.2">
      <c r="A19" s="7" t="s">
        <v>95</v>
      </c>
      <c r="B19" s="17" t="s">
        <v>206</v>
      </c>
      <c r="C19" s="17" t="s">
        <v>206</v>
      </c>
      <c r="D19" s="17">
        <v>10</v>
      </c>
      <c r="E19" s="49">
        <v>14</v>
      </c>
      <c r="F19" s="17" t="s">
        <v>206</v>
      </c>
      <c r="G19" s="17" t="s">
        <v>206</v>
      </c>
      <c r="H19" s="17">
        <v>18</v>
      </c>
      <c r="I19" s="49">
        <v>68</v>
      </c>
      <c r="J19" s="17"/>
      <c r="K19" s="17"/>
      <c r="L19" s="17"/>
      <c r="M19" s="18"/>
    </row>
    <row r="20" spans="1:13" x14ac:dyDescent="0.2">
      <c r="A20" s="7" t="s">
        <v>3</v>
      </c>
      <c r="B20" s="17">
        <v>46</v>
      </c>
      <c r="C20" s="17">
        <v>26</v>
      </c>
      <c r="D20" s="17">
        <v>102</v>
      </c>
      <c r="E20" s="49">
        <v>174</v>
      </c>
      <c r="F20" s="17">
        <v>108</v>
      </c>
      <c r="G20" s="17">
        <v>98</v>
      </c>
      <c r="H20" s="17">
        <v>496</v>
      </c>
      <c r="I20" s="49">
        <v>702</v>
      </c>
      <c r="J20" s="17"/>
      <c r="K20" s="17"/>
      <c r="L20" s="17"/>
      <c r="M20" s="18"/>
    </row>
    <row r="21" spans="1:13" x14ac:dyDescent="0.2">
      <c r="A21" s="7" t="s">
        <v>89</v>
      </c>
      <c r="B21" s="17">
        <v>67</v>
      </c>
      <c r="C21" s="17">
        <v>58</v>
      </c>
      <c r="D21" s="17">
        <v>183</v>
      </c>
      <c r="E21" s="49">
        <v>308</v>
      </c>
      <c r="F21" s="17">
        <v>181</v>
      </c>
      <c r="G21" s="17">
        <v>319</v>
      </c>
      <c r="H21" s="17">
        <v>935</v>
      </c>
      <c r="I21" s="49">
        <v>1435</v>
      </c>
      <c r="J21" s="17"/>
      <c r="K21" s="17"/>
      <c r="L21" s="17"/>
      <c r="M21" s="18"/>
    </row>
    <row r="22" spans="1:13" x14ac:dyDescent="0.2">
      <c r="A22" s="7" t="s">
        <v>92</v>
      </c>
      <c r="B22" s="17">
        <v>20</v>
      </c>
      <c r="C22" s="17">
        <v>20</v>
      </c>
      <c r="D22" s="17">
        <v>74</v>
      </c>
      <c r="E22" s="49">
        <v>114</v>
      </c>
      <c r="F22" s="17">
        <v>121</v>
      </c>
      <c r="G22" s="17">
        <v>86</v>
      </c>
      <c r="H22" s="17">
        <v>347</v>
      </c>
      <c r="I22" s="49">
        <v>554</v>
      </c>
      <c r="J22" s="17"/>
      <c r="K22" s="17"/>
      <c r="L22" s="17"/>
      <c r="M22" s="18"/>
    </row>
    <row r="23" spans="1:13" x14ac:dyDescent="0.2">
      <c r="A23" s="6" t="str">
        <f>VLOOKUP("&lt;Zeilentitel_3&gt;",Uebersetzungen!$B$3:$E$103,Uebersetzungen!$B$2+1,FALSE)</f>
        <v>Region Bernina</v>
      </c>
      <c r="B23" s="9"/>
      <c r="C23" s="9"/>
      <c r="D23" s="9"/>
      <c r="E23" s="54"/>
      <c r="F23" s="9"/>
      <c r="G23" s="9"/>
      <c r="H23" s="9"/>
      <c r="I23" s="54"/>
      <c r="J23" s="9"/>
      <c r="K23" s="9"/>
      <c r="L23" s="9"/>
      <c r="M23" s="12"/>
    </row>
    <row r="24" spans="1:13" x14ac:dyDescent="0.2">
      <c r="A24" s="7" t="s">
        <v>4</v>
      </c>
      <c r="B24" s="17">
        <v>23</v>
      </c>
      <c r="C24" s="17">
        <v>30</v>
      </c>
      <c r="D24" s="17">
        <v>72</v>
      </c>
      <c r="E24" s="49">
        <v>125</v>
      </c>
      <c r="F24" s="17">
        <v>144</v>
      </c>
      <c r="G24" s="17">
        <v>393</v>
      </c>
      <c r="H24" s="17">
        <v>298</v>
      </c>
      <c r="I24" s="49">
        <v>835</v>
      </c>
      <c r="J24" s="17"/>
      <c r="K24" s="17"/>
      <c r="L24" s="17"/>
      <c r="M24" s="18"/>
    </row>
    <row r="25" spans="1:13" x14ac:dyDescent="0.2">
      <c r="A25" s="7" t="s">
        <v>5</v>
      </c>
      <c r="B25" s="17">
        <v>67</v>
      </c>
      <c r="C25" s="17">
        <v>97</v>
      </c>
      <c r="D25" s="17">
        <v>270</v>
      </c>
      <c r="E25" s="49">
        <v>434</v>
      </c>
      <c r="F25" s="17">
        <v>213</v>
      </c>
      <c r="G25" s="17">
        <v>633</v>
      </c>
      <c r="H25" s="17">
        <v>1295</v>
      </c>
      <c r="I25" s="49">
        <v>2141</v>
      </c>
      <c r="J25" s="17"/>
      <c r="K25" s="17"/>
      <c r="L25" s="17"/>
      <c r="M25" s="18"/>
    </row>
    <row r="26" spans="1:13" x14ac:dyDescent="0.2">
      <c r="A26" s="6" t="str">
        <f>VLOOKUP("&lt;Zeilentitel_4&gt;",Uebersetzungen!$B$3:$E$103,Uebersetzungen!$B$2+1,FALSE)</f>
        <v>Region Engiadina Bassa/Val Müstair</v>
      </c>
      <c r="B26" s="9"/>
      <c r="C26" s="9"/>
      <c r="D26" s="9"/>
      <c r="E26" s="54"/>
      <c r="F26" s="9"/>
      <c r="G26" s="9"/>
      <c r="H26" s="9"/>
      <c r="I26" s="54"/>
      <c r="J26" s="9"/>
      <c r="K26" s="9"/>
      <c r="L26" s="9"/>
      <c r="M26" s="12"/>
    </row>
    <row r="27" spans="1:13" x14ac:dyDescent="0.2">
      <c r="A27" s="7" t="s">
        <v>38</v>
      </c>
      <c r="B27" s="17">
        <v>29</v>
      </c>
      <c r="C27" s="17">
        <v>31</v>
      </c>
      <c r="D27" s="17">
        <v>120</v>
      </c>
      <c r="E27" s="49">
        <v>180</v>
      </c>
      <c r="F27" s="17">
        <v>87</v>
      </c>
      <c r="G27" s="17">
        <v>232</v>
      </c>
      <c r="H27" s="17">
        <v>578</v>
      </c>
      <c r="I27" s="49">
        <v>897</v>
      </c>
      <c r="J27" s="17"/>
      <c r="K27" s="17"/>
      <c r="L27" s="17"/>
      <c r="M27" s="18"/>
    </row>
    <row r="28" spans="1:13" x14ac:dyDescent="0.2">
      <c r="A28" s="7" t="s">
        <v>39</v>
      </c>
      <c r="B28" s="17">
        <v>21</v>
      </c>
      <c r="C28" s="17">
        <v>13</v>
      </c>
      <c r="D28" s="17">
        <v>122</v>
      </c>
      <c r="E28" s="49">
        <v>156</v>
      </c>
      <c r="F28" s="17">
        <v>43</v>
      </c>
      <c r="G28" s="17">
        <v>56</v>
      </c>
      <c r="H28" s="17">
        <v>1123</v>
      </c>
      <c r="I28" s="49">
        <v>1222</v>
      </c>
      <c r="J28" s="17"/>
      <c r="K28" s="17"/>
      <c r="L28" s="17"/>
      <c r="M28" s="18"/>
    </row>
    <row r="29" spans="1:13" x14ac:dyDescent="0.2">
      <c r="A29" s="7" t="s">
        <v>40</v>
      </c>
      <c r="B29" s="17">
        <v>88</v>
      </c>
      <c r="C29" s="17">
        <v>78</v>
      </c>
      <c r="D29" s="17">
        <v>450</v>
      </c>
      <c r="E29" s="49">
        <v>616</v>
      </c>
      <c r="F29" s="17">
        <v>238</v>
      </c>
      <c r="G29" s="17">
        <v>609</v>
      </c>
      <c r="H29" s="17">
        <v>2351</v>
      </c>
      <c r="I29" s="49">
        <v>3198</v>
      </c>
      <c r="J29" s="17"/>
      <c r="K29" s="17"/>
      <c r="L29" s="17"/>
      <c r="M29" s="18"/>
    </row>
    <row r="30" spans="1:13" x14ac:dyDescent="0.2">
      <c r="A30" s="7" t="s">
        <v>41</v>
      </c>
      <c r="B30" s="17">
        <v>36</v>
      </c>
      <c r="C30" s="17">
        <v>24</v>
      </c>
      <c r="D30" s="17">
        <v>53</v>
      </c>
      <c r="E30" s="49">
        <v>113</v>
      </c>
      <c r="F30" s="17">
        <v>103</v>
      </c>
      <c r="G30" s="17">
        <v>115</v>
      </c>
      <c r="H30" s="17">
        <v>168</v>
      </c>
      <c r="I30" s="49">
        <v>386</v>
      </c>
      <c r="J30" s="17"/>
      <c r="K30" s="17"/>
      <c r="L30" s="17"/>
      <c r="M30" s="18"/>
    </row>
    <row r="31" spans="1:13" x14ac:dyDescent="0.2">
      <c r="A31" s="7" t="s">
        <v>60</v>
      </c>
      <c r="B31" s="17">
        <v>53</v>
      </c>
      <c r="C31" s="17">
        <v>34</v>
      </c>
      <c r="D31" s="17">
        <v>153</v>
      </c>
      <c r="E31" s="49">
        <v>240</v>
      </c>
      <c r="F31" s="17">
        <v>150</v>
      </c>
      <c r="G31" s="17">
        <v>316</v>
      </c>
      <c r="H31" s="17">
        <v>709</v>
      </c>
      <c r="I31" s="49">
        <v>1175</v>
      </c>
      <c r="J31" s="17"/>
      <c r="K31" s="17"/>
      <c r="L31" s="17"/>
      <c r="M31" s="18"/>
    </row>
    <row r="32" spans="1:13" x14ac:dyDescent="0.2">
      <c r="A32" s="6" t="str">
        <f>VLOOKUP("&lt;Zeilentitel_5&gt;",Uebersetzungen!$B$3:$E$103,Uebersetzungen!$B$2+1,FALSE)</f>
        <v>Region Imboden</v>
      </c>
      <c r="B32" s="9"/>
      <c r="C32" s="9"/>
      <c r="D32" s="9"/>
      <c r="E32" s="54"/>
      <c r="F32" s="9"/>
      <c r="G32" s="9"/>
      <c r="H32" s="9"/>
      <c r="I32" s="54"/>
      <c r="J32" s="9"/>
      <c r="K32" s="9"/>
      <c r="L32" s="9"/>
      <c r="M32" s="12"/>
    </row>
    <row r="33" spans="1:13" x14ac:dyDescent="0.2">
      <c r="A33" s="7" t="s">
        <v>31</v>
      </c>
      <c r="B33" s="17">
        <v>12</v>
      </c>
      <c r="C33" s="17">
        <v>28</v>
      </c>
      <c r="D33" s="17">
        <v>143</v>
      </c>
      <c r="E33" s="49">
        <v>183</v>
      </c>
      <c r="F33" s="17">
        <v>70</v>
      </c>
      <c r="G33" s="17">
        <v>1020</v>
      </c>
      <c r="H33" s="17">
        <v>593</v>
      </c>
      <c r="I33" s="49">
        <v>1683</v>
      </c>
      <c r="J33" s="17"/>
      <c r="K33" s="17"/>
      <c r="L33" s="17"/>
      <c r="M33" s="18"/>
    </row>
    <row r="34" spans="1:13" x14ac:dyDescent="0.2">
      <c r="A34" s="7" t="s">
        <v>32</v>
      </c>
      <c r="B34" s="17">
        <v>15</v>
      </c>
      <c r="C34" s="17">
        <v>68</v>
      </c>
      <c r="D34" s="17">
        <v>291</v>
      </c>
      <c r="E34" s="49">
        <v>374</v>
      </c>
      <c r="F34" s="17">
        <v>50</v>
      </c>
      <c r="G34" s="17">
        <v>1433</v>
      </c>
      <c r="H34" s="17">
        <v>1541</v>
      </c>
      <c r="I34" s="49">
        <v>3024</v>
      </c>
      <c r="J34" s="17"/>
      <c r="K34" s="17"/>
      <c r="L34" s="17"/>
      <c r="M34" s="18"/>
    </row>
    <row r="35" spans="1:13" x14ac:dyDescent="0.2">
      <c r="A35" s="7" t="s">
        <v>33</v>
      </c>
      <c r="B35" s="17">
        <v>6</v>
      </c>
      <c r="C35" s="17">
        <v>18</v>
      </c>
      <c r="D35" s="17">
        <v>49</v>
      </c>
      <c r="E35" s="49">
        <v>73</v>
      </c>
      <c r="F35" s="17">
        <v>11</v>
      </c>
      <c r="G35" s="17">
        <v>208</v>
      </c>
      <c r="H35" s="17">
        <v>130</v>
      </c>
      <c r="I35" s="49">
        <v>349</v>
      </c>
      <c r="J35" s="17"/>
      <c r="K35" s="17"/>
      <c r="L35" s="17"/>
      <c r="M35" s="18"/>
    </row>
    <row r="36" spans="1:13" x14ac:dyDescent="0.2">
      <c r="A36" s="7" t="s">
        <v>34</v>
      </c>
      <c r="B36" s="17">
        <v>8</v>
      </c>
      <c r="C36" s="17">
        <v>35</v>
      </c>
      <c r="D36" s="17">
        <v>77</v>
      </c>
      <c r="E36" s="49">
        <v>120</v>
      </c>
      <c r="F36" s="17">
        <v>31</v>
      </c>
      <c r="G36" s="17">
        <v>209</v>
      </c>
      <c r="H36" s="17">
        <v>253</v>
      </c>
      <c r="I36" s="49">
        <v>493</v>
      </c>
      <c r="J36" s="17"/>
      <c r="K36" s="17"/>
      <c r="L36" s="17"/>
      <c r="M36" s="18"/>
    </row>
    <row r="37" spans="1:13" x14ac:dyDescent="0.2">
      <c r="A37" s="7" t="s">
        <v>35</v>
      </c>
      <c r="B37" s="17">
        <v>18</v>
      </c>
      <c r="C37" s="17">
        <v>45</v>
      </c>
      <c r="D37" s="17">
        <v>250</v>
      </c>
      <c r="E37" s="49">
        <v>313</v>
      </c>
      <c r="F37" s="17">
        <v>48</v>
      </c>
      <c r="G37" s="17">
        <v>283</v>
      </c>
      <c r="H37" s="17">
        <v>1301</v>
      </c>
      <c r="I37" s="49">
        <v>1632</v>
      </c>
      <c r="J37" s="17"/>
      <c r="K37" s="17"/>
      <c r="L37" s="17"/>
      <c r="M37" s="18"/>
    </row>
    <row r="38" spans="1:13" x14ac:dyDescent="0.2">
      <c r="A38" s="7" t="s">
        <v>36</v>
      </c>
      <c r="B38" s="17">
        <v>10</v>
      </c>
      <c r="C38" s="17">
        <v>14</v>
      </c>
      <c r="D38" s="17">
        <v>56</v>
      </c>
      <c r="E38" s="49">
        <v>80</v>
      </c>
      <c r="F38" s="17">
        <v>36</v>
      </c>
      <c r="G38" s="17">
        <v>81</v>
      </c>
      <c r="H38" s="17">
        <v>134</v>
      </c>
      <c r="I38" s="49">
        <v>251</v>
      </c>
      <c r="J38" s="17"/>
      <c r="K38" s="17"/>
      <c r="L38" s="17"/>
      <c r="M38" s="18"/>
    </row>
    <row r="39" spans="1:13" x14ac:dyDescent="0.2">
      <c r="A39" s="7" t="s">
        <v>37</v>
      </c>
      <c r="B39" s="17">
        <v>15</v>
      </c>
      <c r="C39" s="17">
        <v>22</v>
      </c>
      <c r="D39" s="17">
        <v>66</v>
      </c>
      <c r="E39" s="49">
        <v>103</v>
      </c>
      <c r="F39" s="17">
        <v>40</v>
      </c>
      <c r="G39" s="17">
        <v>111</v>
      </c>
      <c r="H39" s="17">
        <v>159</v>
      </c>
      <c r="I39" s="49">
        <v>310</v>
      </c>
      <c r="J39" s="17"/>
      <c r="K39" s="17"/>
      <c r="L39" s="17"/>
      <c r="M39" s="18"/>
    </row>
    <row r="40" spans="1:13" x14ac:dyDescent="0.2">
      <c r="A40" s="6" t="str">
        <f>VLOOKUP("&lt;Zeilentitel_6&gt;",Uebersetzungen!$B$3:$E$103,Uebersetzungen!$B$2+1,FALSE)</f>
        <v>Region Landquart</v>
      </c>
      <c r="B40" s="9"/>
      <c r="C40" s="9"/>
      <c r="D40" s="9"/>
      <c r="E40" s="54"/>
      <c r="F40" s="9"/>
      <c r="G40" s="9"/>
      <c r="H40" s="9"/>
      <c r="I40" s="54"/>
      <c r="J40" s="9"/>
      <c r="K40" s="9"/>
      <c r="L40" s="9"/>
      <c r="M40" s="12"/>
    </row>
    <row r="41" spans="1:13" x14ac:dyDescent="0.2">
      <c r="A41" s="7" t="s">
        <v>71</v>
      </c>
      <c r="B41" s="17">
        <v>25</v>
      </c>
      <c r="C41" s="17">
        <v>57</v>
      </c>
      <c r="D41" s="17">
        <v>144</v>
      </c>
      <c r="E41" s="49">
        <v>226</v>
      </c>
      <c r="F41" s="17">
        <v>63</v>
      </c>
      <c r="G41" s="17">
        <v>622</v>
      </c>
      <c r="H41" s="17">
        <v>488</v>
      </c>
      <c r="I41" s="49">
        <v>1173</v>
      </c>
      <c r="J41" s="17"/>
      <c r="K41" s="17"/>
      <c r="L41" s="17"/>
      <c r="M41" s="18"/>
    </row>
    <row r="42" spans="1:13" x14ac:dyDescent="0.2">
      <c r="A42" s="7" t="s">
        <v>72</v>
      </c>
      <c r="B42" s="17">
        <v>21</v>
      </c>
      <c r="C42" s="17">
        <v>42</v>
      </c>
      <c r="D42" s="17">
        <v>91</v>
      </c>
      <c r="E42" s="49">
        <v>154</v>
      </c>
      <c r="F42" s="17">
        <v>99</v>
      </c>
      <c r="G42" s="17">
        <v>324</v>
      </c>
      <c r="H42" s="17">
        <v>321</v>
      </c>
      <c r="I42" s="49">
        <v>744</v>
      </c>
      <c r="J42" s="17"/>
      <c r="K42" s="17"/>
      <c r="L42" s="17"/>
      <c r="M42" s="18"/>
    </row>
    <row r="43" spans="1:13" x14ac:dyDescent="0.2">
      <c r="A43" s="7" t="s">
        <v>73</v>
      </c>
      <c r="B43" s="17">
        <v>22</v>
      </c>
      <c r="C43" s="17">
        <v>52</v>
      </c>
      <c r="D43" s="17">
        <v>188</v>
      </c>
      <c r="E43" s="49">
        <v>262</v>
      </c>
      <c r="F43" s="17">
        <v>54</v>
      </c>
      <c r="G43" s="17">
        <v>504</v>
      </c>
      <c r="H43" s="17">
        <v>1035</v>
      </c>
      <c r="I43" s="49">
        <v>1593</v>
      </c>
      <c r="J43" s="17"/>
      <c r="K43" s="17"/>
      <c r="L43" s="17"/>
      <c r="M43" s="18"/>
    </row>
    <row r="44" spans="1:13" x14ac:dyDescent="0.2">
      <c r="A44" s="7" t="s">
        <v>74</v>
      </c>
      <c r="B44" s="17">
        <v>26</v>
      </c>
      <c r="C44" s="17">
        <v>8</v>
      </c>
      <c r="D44" s="17">
        <v>40</v>
      </c>
      <c r="E44" s="49">
        <v>74</v>
      </c>
      <c r="F44" s="17">
        <v>103</v>
      </c>
      <c r="G44" s="17">
        <v>11</v>
      </c>
      <c r="H44" s="17">
        <v>159</v>
      </c>
      <c r="I44" s="49">
        <v>273</v>
      </c>
      <c r="J44" s="17"/>
      <c r="K44" s="17"/>
      <c r="L44" s="17"/>
      <c r="M44" s="18"/>
    </row>
    <row r="45" spans="1:13" x14ac:dyDescent="0.2">
      <c r="A45" s="7" t="s">
        <v>75</v>
      </c>
      <c r="B45" s="17">
        <v>32</v>
      </c>
      <c r="C45" s="17">
        <v>10</v>
      </c>
      <c r="D45" s="17">
        <v>45</v>
      </c>
      <c r="E45" s="49">
        <v>87</v>
      </c>
      <c r="F45" s="17">
        <v>117</v>
      </c>
      <c r="G45" s="17">
        <v>25</v>
      </c>
      <c r="H45" s="17">
        <v>131</v>
      </c>
      <c r="I45" s="49">
        <v>273</v>
      </c>
      <c r="J45" s="17"/>
      <c r="K45" s="17"/>
      <c r="L45" s="17"/>
      <c r="M45" s="18"/>
    </row>
    <row r="46" spans="1:13" x14ac:dyDescent="0.2">
      <c r="A46" s="7" t="s">
        <v>76</v>
      </c>
      <c r="B46" s="17">
        <v>59</v>
      </c>
      <c r="C46" s="17">
        <v>53</v>
      </c>
      <c r="D46" s="17">
        <v>234</v>
      </c>
      <c r="E46" s="49">
        <v>346</v>
      </c>
      <c r="F46" s="17">
        <v>181</v>
      </c>
      <c r="G46" s="17">
        <v>494</v>
      </c>
      <c r="H46" s="17">
        <v>1290</v>
      </c>
      <c r="I46" s="49">
        <v>1965</v>
      </c>
      <c r="J46" s="17"/>
      <c r="K46" s="17"/>
      <c r="L46" s="17"/>
      <c r="M46" s="18"/>
    </row>
    <row r="47" spans="1:13" x14ac:dyDescent="0.2">
      <c r="A47" s="7" t="s">
        <v>77</v>
      </c>
      <c r="B47" s="17">
        <v>39</v>
      </c>
      <c r="C47" s="17">
        <v>41</v>
      </c>
      <c r="D47" s="17">
        <v>155</v>
      </c>
      <c r="E47" s="49">
        <v>235</v>
      </c>
      <c r="F47" s="17">
        <v>145</v>
      </c>
      <c r="G47" s="17">
        <v>242</v>
      </c>
      <c r="H47" s="17">
        <v>430</v>
      </c>
      <c r="I47" s="49">
        <v>817</v>
      </c>
      <c r="J47" s="17"/>
      <c r="K47" s="17"/>
      <c r="L47" s="17"/>
      <c r="M47" s="18"/>
    </row>
    <row r="48" spans="1:13" x14ac:dyDescent="0.2">
      <c r="A48" s="7" t="s">
        <v>78</v>
      </c>
      <c r="B48" s="17">
        <v>31</v>
      </c>
      <c r="C48" s="17">
        <v>100</v>
      </c>
      <c r="D48" s="17">
        <v>484</v>
      </c>
      <c r="E48" s="49">
        <v>615</v>
      </c>
      <c r="F48" s="17">
        <v>252</v>
      </c>
      <c r="G48" s="17">
        <v>2063</v>
      </c>
      <c r="H48" s="17">
        <v>3646</v>
      </c>
      <c r="I48" s="49">
        <v>5961</v>
      </c>
      <c r="J48" s="17"/>
      <c r="K48" s="17"/>
      <c r="L48" s="17"/>
      <c r="M48" s="18"/>
    </row>
    <row r="49" spans="1:13" x14ac:dyDescent="0.2">
      <c r="A49" s="6" t="str">
        <f>VLOOKUP("&lt;Zeilentitel_7&gt;",Uebersetzungen!$B$3:$E$103,Uebersetzungen!$B$2+1,FALSE)</f>
        <v>Region Maloja</v>
      </c>
      <c r="B49" s="9"/>
      <c r="C49" s="9"/>
      <c r="D49" s="9"/>
      <c r="E49" s="54"/>
      <c r="F49" s="9"/>
      <c r="G49" s="9"/>
      <c r="H49" s="9"/>
      <c r="I49" s="54"/>
      <c r="J49" s="9"/>
      <c r="K49" s="9"/>
      <c r="L49" s="9"/>
      <c r="M49" s="12"/>
    </row>
    <row r="50" spans="1:13" x14ac:dyDescent="0.2">
      <c r="A50" s="7" t="s">
        <v>42</v>
      </c>
      <c r="B50" s="17">
        <v>7</v>
      </c>
      <c r="C50" s="17">
        <v>9</v>
      </c>
      <c r="D50" s="17">
        <v>55</v>
      </c>
      <c r="E50" s="49">
        <v>71</v>
      </c>
      <c r="F50" s="17">
        <v>15</v>
      </c>
      <c r="G50" s="17">
        <v>116</v>
      </c>
      <c r="H50" s="17">
        <v>197</v>
      </c>
      <c r="I50" s="49">
        <v>328</v>
      </c>
      <c r="J50" s="17"/>
      <c r="K50" s="17"/>
      <c r="L50" s="17"/>
      <c r="M50" s="18"/>
    </row>
    <row r="51" spans="1:13" x14ac:dyDescent="0.2">
      <c r="A51" s="7" t="s">
        <v>43</v>
      </c>
      <c r="B51" s="17">
        <v>8</v>
      </c>
      <c r="C51" s="17">
        <v>21</v>
      </c>
      <c r="D51" s="17">
        <v>131</v>
      </c>
      <c r="E51" s="49">
        <v>160</v>
      </c>
      <c r="F51" s="17">
        <v>25</v>
      </c>
      <c r="G51" s="17">
        <v>174</v>
      </c>
      <c r="H51" s="17">
        <v>786</v>
      </c>
      <c r="I51" s="49">
        <v>985</v>
      </c>
      <c r="J51" s="17"/>
      <c r="K51" s="17"/>
      <c r="L51" s="17"/>
      <c r="M51" s="18"/>
    </row>
    <row r="52" spans="1:13" x14ac:dyDescent="0.2">
      <c r="A52" s="7" t="s">
        <v>44</v>
      </c>
      <c r="B52" s="17">
        <v>5</v>
      </c>
      <c r="C52" s="17" t="s">
        <v>206</v>
      </c>
      <c r="D52" s="17">
        <v>21</v>
      </c>
      <c r="E52" s="49">
        <v>28</v>
      </c>
      <c r="F52" s="17">
        <v>19</v>
      </c>
      <c r="G52" s="17" t="s">
        <v>206</v>
      </c>
      <c r="H52" s="17">
        <v>41</v>
      </c>
      <c r="I52" s="49">
        <v>66</v>
      </c>
      <c r="J52" s="17"/>
      <c r="K52" s="17"/>
      <c r="L52" s="17"/>
      <c r="M52" s="18"/>
    </row>
    <row r="53" spans="1:13" x14ac:dyDescent="0.2">
      <c r="A53" s="7" t="s">
        <v>45</v>
      </c>
      <c r="B53" s="17" t="s">
        <v>206</v>
      </c>
      <c r="C53" s="17">
        <v>29</v>
      </c>
      <c r="D53" s="17">
        <v>214</v>
      </c>
      <c r="E53" s="49">
        <v>246</v>
      </c>
      <c r="F53" s="17" t="s">
        <v>206</v>
      </c>
      <c r="G53" s="17">
        <v>312</v>
      </c>
      <c r="H53" s="17">
        <v>1536</v>
      </c>
      <c r="I53" s="49">
        <v>1856</v>
      </c>
      <c r="J53" s="17"/>
      <c r="K53" s="17"/>
      <c r="L53" s="17"/>
      <c r="M53" s="18"/>
    </row>
    <row r="54" spans="1:13" x14ac:dyDescent="0.2">
      <c r="A54" s="7" t="s">
        <v>94</v>
      </c>
      <c r="B54" s="17">
        <v>8</v>
      </c>
      <c r="C54" s="17">
        <v>15</v>
      </c>
      <c r="D54" s="17">
        <v>67</v>
      </c>
      <c r="E54" s="49">
        <v>90</v>
      </c>
      <c r="F54" s="17">
        <v>16</v>
      </c>
      <c r="G54" s="17">
        <v>76</v>
      </c>
      <c r="H54" s="17">
        <v>148</v>
      </c>
      <c r="I54" s="49">
        <v>240</v>
      </c>
      <c r="J54" s="17"/>
      <c r="K54" s="17"/>
      <c r="L54" s="17"/>
      <c r="M54" s="18"/>
    </row>
    <row r="55" spans="1:13" x14ac:dyDescent="0.2">
      <c r="A55" s="7" t="s">
        <v>46</v>
      </c>
      <c r="B55" s="17">
        <v>8</v>
      </c>
      <c r="C55" s="17">
        <v>42</v>
      </c>
      <c r="D55" s="17">
        <v>314</v>
      </c>
      <c r="E55" s="49">
        <v>364</v>
      </c>
      <c r="F55" s="17">
        <v>25</v>
      </c>
      <c r="G55" s="17">
        <v>384</v>
      </c>
      <c r="H55" s="17">
        <v>2400</v>
      </c>
      <c r="I55" s="49">
        <v>2809</v>
      </c>
      <c r="J55" s="17"/>
      <c r="K55" s="17"/>
      <c r="L55" s="17"/>
      <c r="M55" s="18"/>
    </row>
    <row r="56" spans="1:13" x14ac:dyDescent="0.2">
      <c r="A56" s="7" t="s">
        <v>96</v>
      </c>
      <c r="B56" s="17">
        <v>5</v>
      </c>
      <c r="C56" s="17">
        <v>73</v>
      </c>
      <c r="D56" s="17">
        <v>758</v>
      </c>
      <c r="E56" s="49">
        <v>836</v>
      </c>
      <c r="F56" s="17">
        <v>19</v>
      </c>
      <c r="G56" s="17">
        <v>941</v>
      </c>
      <c r="H56" s="17">
        <v>6103</v>
      </c>
      <c r="I56" s="49">
        <v>7063</v>
      </c>
      <c r="J56" s="17"/>
      <c r="K56" s="17"/>
      <c r="L56" s="17"/>
      <c r="M56" s="18"/>
    </row>
    <row r="57" spans="1:13" x14ac:dyDescent="0.2">
      <c r="A57" s="7" t="s">
        <v>47</v>
      </c>
      <c r="B57" s="17">
        <v>18</v>
      </c>
      <c r="C57" s="17">
        <v>9</v>
      </c>
      <c r="D57" s="17">
        <v>61</v>
      </c>
      <c r="E57" s="49">
        <v>88</v>
      </c>
      <c r="F57" s="17">
        <v>46</v>
      </c>
      <c r="G57" s="17">
        <v>78</v>
      </c>
      <c r="H57" s="17">
        <v>163</v>
      </c>
      <c r="I57" s="49">
        <v>287</v>
      </c>
      <c r="J57" s="17"/>
      <c r="K57" s="17"/>
      <c r="L57" s="17"/>
      <c r="M57" s="18"/>
    </row>
    <row r="58" spans="1:13" x14ac:dyDescent="0.2">
      <c r="A58" s="7" t="s">
        <v>97</v>
      </c>
      <c r="B58" s="17">
        <v>8</v>
      </c>
      <c r="C58" s="17">
        <v>18</v>
      </c>
      <c r="D58" s="17">
        <v>83</v>
      </c>
      <c r="E58" s="49">
        <v>109</v>
      </c>
      <c r="F58" s="17">
        <v>26</v>
      </c>
      <c r="G58" s="17">
        <v>119</v>
      </c>
      <c r="H58" s="17">
        <v>785</v>
      </c>
      <c r="I58" s="49">
        <v>930</v>
      </c>
      <c r="J58" s="17"/>
      <c r="K58" s="17"/>
      <c r="L58" s="17"/>
      <c r="M58" s="18"/>
    </row>
    <row r="59" spans="1:13" x14ac:dyDescent="0.2">
      <c r="A59" s="7" t="s">
        <v>48</v>
      </c>
      <c r="B59" s="17">
        <v>5</v>
      </c>
      <c r="C59" s="17">
        <v>13</v>
      </c>
      <c r="D59" s="17">
        <v>129</v>
      </c>
      <c r="E59" s="49">
        <v>147</v>
      </c>
      <c r="F59" s="17">
        <v>15</v>
      </c>
      <c r="G59" s="17">
        <v>69</v>
      </c>
      <c r="H59" s="17">
        <v>840</v>
      </c>
      <c r="I59" s="49">
        <v>924</v>
      </c>
      <c r="J59" s="17"/>
      <c r="K59" s="17"/>
      <c r="L59" s="17"/>
      <c r="M59" s="18"/>
    </row>
    <row r="60" spans="1:13" x14ac:dyDescent="0.2">
      <c r="A60" s="7" t="s">
        <v>49</v>
      </c>
      <c r="B60" s="17">
        <v>9</v>
      </c>
      <c r="C60" s="17">
        <v>18</v>
      </c>
      <c r="D60" s="17">
        <v>122</v>
      </c>
      <c r="E60" s="49">
        <v>149</v>
      </c>
      <c r="F60" s="17">
        <v>27</v>
      </c>
      <c r="G60" s="17">
        <v>138</v>
      </c>
      <c r="H60" s="17">
        <v>595</v>
      </c>
      <c r="I60" s="49">
        <v>760</v>
      </c>
      <c r="J60" s="17"/>
      <c r="K60" s="17"/>
      <c r="L60" s="17"/>
      <c r="M60" s="18"/>
    </row>
    <row r="61" spans="1:13" x14ac:dyDescent="0.2">
      <c r="A61" s="7" t="s">
        <v>98</v>
      </c>
      <c r="B61" s="17">
        <v>29</v>
      </c>
      <c r="C61" s="17">
        <v>58</v>
      </c>
      <c r="D61" s="17">
        <v>151</v>
      </c>
      <c r="E61" s="49">
        <v>238</v>
      </c>
      <c r="F61" s="17">
        <v>90</v>
      </c>
      <c r="G61" s="17">
        <v>293</v>
      </c>
      <c r="H61" s="17">
        <v>509</v>
      </c>
      <c r="I61" s="49">
        <v>892</v>
      </c>
      <c r="J61" s="17"/>
      <c r="K61" s="17"/>
      <c r="L61" s="17"/>
      <c r="M61" s="18"/>
    </row>
    <row r="62" spans="1:13" x14ac:dyDescent="0.2">
      <c r="A62" s="6" t="str">
        <f>VLOOKUP("&lt;Zeilentitel_8&gt;",Uebersetzungen!$B$3:$E$103,Uebersetzungen!$B$2+1,FALSE)</f>
        <v>Region Moesa</v>
      </c>
      <c r="B62" s="9"/>
      <c r="C62" s="9"/>
      <c r="D62" s="9"/>
      <c r="E62" s="54"/>
      <c r="F62" s="9"/>
      <c r="G62" s="9"/>
      <c r="H62" s="9"/>
      <c r="I62" s="54"/>
      <c r="J62" s="9"/>
      <c r="K62" s="9"/>
      <c r="L62" s="9"/>
      <c r="M62" s="12"/>
    </row>
    <row r="63" spans="1:13" x14ac:dyDescent="0.2">
      <c r="A63" s="7" t="s">
        <v>50</v>
      </c>
      <c r="B63" s="17" t="s">
        <v>206</v>
      </c>
      <c r="C63" s="17" t="s">
        <v>206</v>
      </c>
      <c r="D63" s="17" t="s">
        <v>206</v>
      </c>
      <c r="E63" s="49">
        <v>6</v>
      </c>
      <c r="F63" s="17" t="s">
        <v>206</v>
      </c>
      <c r="G63" s="17" t="s">
        <v>206</v>
      </c>
      <c r="H63" s="17" t="s">
        <v>206</v>
      </c>
      <c r="I63" s="49">
        <v>13</v>
      </c>
      <c r="J63" s="17"/>
      <c r="K63" s="17"/>
      <c r="L63" s="17"/>
      <c r="M63" s="18"/>
    </row>
    <row r="64" spans="1:13" x14ac:dyDescent="0.2">
      <c r="A64" s="7" t="s">
        <v>51</v>
      </c>
      <c r="B64" s="17">
        <v>4</v>
      </c>
      <c r="C64" s="17">
        <v>6</v>
      </c>
      <c r="D64" s="17">
        <v>20</v>
      </c>
      <c r="E64" s="49">
        <v>30</v>
      </c>
      <c r="F64" s="17">
        <v>8</v>
      </c>
      <c r="G64" s="17">
        <v>11</v>
      </c>
      <c r="H64" s="17">
        <v>69</v>
      </c>
      <c r="I64" s="49">
        <v>88</v>
      </c>
      <c r="J64" s="17"/>
      <c r="K64" s="17"/>
      <c r="L64" s="17"/>
      <c r="M64" s="18"/>
    </row>
    <row r="65" spans="1:13" x14ac:dyDescent="0.2">
      <c r="A65" s="7" t="s">
        <v>52</v>
      </c>
      <c r="B65" s="17" t="s">
        <v>206</v>
      </c>
      <c r="C65" s="17">
        <v>5</v>
      </c>
      <c r="D65" s="17">
        <v>9</v>
      </c>
      <c r="E65" s="49">
        <v>16</v>
      </c>
      <c r="F65" s="17" t="s">
        <v>206</v>
      </c>
      <c r="G65" s="17">
        <v>7</v>
      </c>
      <c r="H65" s="17">
        <v>16</v>
      </c>
      <c r="I65" s="49">
        <v>27</v>
      </c>
      <c r="J65" s="17"/>
      <c r="K65" s="17"/>
      <c r="L65" s="17"/>
      <c r="M65" s="18"/>
    </row>
    <row r="66" spans="1:13" x14ac:dyDescent="0.2">
      <c r="A66" s="7" t="s">
        <v>53</v>
      </c>
      <c r="B66" s="17">
        <v>6</v>
      </c>
      <c r="C66" s="17" t="s">
        <v>206</v>
      </c>
      <c r="D66" s="17">
        <v>14</v>
      </c>
      <c r="E66" s="49">
        <v>23</v>
      </c>
      <c r="F66" s="17">
        <v>9</v>
      </c>
      <c r="G66" s="17" t="s">
        <v>206</v>
      </c>
      <c r="H66" s="17">
        <v>15</v>
      </c>
      <c r="I66" s="49">
        <v>27</v>
      </c>
      <c r="J66" s="17"/>
      <c r="K66" s="17"/>
      <c r="L66" s="17"/>
      <c r="M66" s="18"/>
    </row>
    <row r="67" spans="1:13" x14ac:dyDescent="0.2">
      <c r="A67" s="7" t="s">
        <v>54</v>
      </c>
      <c r="B67" s="17">
        <v>16</v>
      </c>
      <c r="C67" s="17">
        <v>23</v>
      </c>
      <c r="D67" s="17">
        <v>39</v>
      </c>
      <c r="E67" s="49">
        <v>78</v>
      </c>
      <c r="F67" s="17">
        <v>64</v>
      </c>
      <c r="G67" s="17">
        <v>77</v>
      </c>
      <c r="H67" s="17">
        <v>99</v>
      </c>
      <c r="I67" s="49">
        <v>240</v>
      </c>
      <c r="J67" s="17"/>
      <c r="K67" s="17"/>
      <c r="L67" s="17"/>
      <c r="M67" s="18"/>
    </row>
    <row r="68" spans="1:13" x14ac:dyDescent="0.2">
      <c r="A68" s="7" t="s">
        <v>55</v>
      </c>
      <c r="B68" s="17">
        <v>15</v>
      </c>
      <c r="C68" s="17">
        <v>31</v>
      </c>
      <c r="D68" s="17">
        <v>116</v>
      </c>
      <c r="E68" s="49">
        <v>162</v>
      </c>
      <c r="F68" s="17">
        <v>44</v>
      </c>
      <c r="G68" s="17">
        <v>146</v>
      </c>
      <c r="H68" s="17">
        <v>393</v>
      </c>
      <c r="I68" s="49">
        <v>583</v>
      </c>
      <c r="J68" s="17"/>
      <c r="K68" s="17"/>
      <c r="L68" s="17"/>
      <c r="M68" s="18"/>
    </row>
    <row r="69" spans="1:13" x14ac:dyDescent="0.2">
      <c r="A69" s="7" t="s">
        <v>56</v>
      </c>
      <c r="B69" s="17">
        <v>4</v>
      </c>
      <c r="C69" s="17">
        <v>16</v>
      </c>
      <c r="D69" s="17">
        <v>25</v>
      </c>
      <c r="E69" s="49">
        <v>45</v>
      </c>
      <c r="F69" s="17">
        <v>15</v>
      </c>
      <c r="G69" s="17">
        <v>77</v>
      </c>
      <c r="H69" s="17">
        <v>44</v>
      </c>
      <c r="I69" s="49">
        <v>136</v>
      </c>
      <c r="J69" s="17"/>
      <c r="K69" s="17"/>
      <c r="L69" s="17"/>
      <c r="M69" s="18"/>
    </row>
    <row r="70" spans="1:13" x14ac:dyDescent="0.2">
      <c r="A70" s="7" t="s">
        <v>57</v>
      </c>
      <c r="B70" s="17">
        <v>7</v>
      </c>
      <c r="C70" s="17">
        <v>6</v>
      </c>
      <c r="D70" s="17">
        <v>41</v>
      </c>
      <c r="E70" s="49">
        <v>54</v>
      </c>
      <c r="F70" s="17">
        <v>20</v>
      </c>
      <c r="G70" s="17">
        <v>52</v>
      </c>
      <c r="H70" s="17">
        <v>154</v>
      </c>
      <c r="I70" s="49">
        <v>226</v>
      </c>
      <c r="J70" s="17"/>
      <c r="K70" s="17"/>
      <c r="L70" s="17"/>
      <c r="M70" s="18"/>
    </row>
    <row r="71" spans="1:13" x14ac:dyDescent="0.2">
      <c r="A71" s="7" t="s">
        <v>58</v>
      </c>
      <c r="B71" s="17">
        <v>16</v>
      </c>
      <c r="C71" s="17">
        <v>51</v>
      </c>
      <c r="D71" s="17">
        <v>218</v>
      </c>
      <c r="E71" s="49">
        <v>285</v>
      </c>
      <c r="F71" s="17">
        <v>31</v>
      </c>
      <c r="G71" s="17">
        <v>353</v>
      </c>
      <c r="H71" s="17">
        <v>606</v>
      </c>
      <c r="I71" s="49">
        <v>990</v>
      </c>
      <c r="J71" s="17"/>
      <c r="K71" s="17"/>
      <c r="L71" s="17"/>
      <c r="M71" s="18"/>
    </row>
    <row r="72" spans="1:13" x14ac:dyDescent="0.2">
      <c r="A72" s="7" t="s">
        <v>99</v>
      </c>
      <c r="B72" s="17">
        <v>23</v>
      </c>
      <c r="C72" s="17">
        <v>52</v>
      </c>
      <c r="D72" s="17">
        <v>280</v>
      </c>
      <c r="E72" s="49">
        <v>355</v>
      </c>
      <c r="F72" s="17">
        <v>46</v>
      </c>
      <c r="G72" s="17">
        <v>256</v>
      </c>
      <c r="H72" s="17">
        <v>775</v>
      </c>
      <c r="I72" s="49">
        <v>1077</v>
      </c>
      <c r="J72" s="17"/>
      <c r="K72" s="17"/>
      <c r="L72" s="17"/>
      <c r="M72" s="18"/>
    </row>
    <row r="73" spans="1:13" x14ac:dyDescent="0.2">
      <c r="A73" s="7" t="s">
        <v>59</v>
      </c>
      <c r="B73" s="17">
        <v>13</v>
      </c>
      <c r="C73" s="17">
        <v>37</v>
      </c>
      <c r="D73" s="17">
        <v>67</v>
      </c>
      <c r="E73" s="49">
        <v>117</v>
      </c>
      <c r="F73" s="17">
        <v>24</v>
      </c>
      <c r="G73" s="17">
        <v>377</v>
      </c>
      <c r="H73" s="17">
        <v>128</v>
      </c>
      <c r="I73" s="49">
        <v>529</v>
      </c>
      <c r="J73" s="17"/>
      <c r="K73" s="17"/>
      <c r="L73" s="17"/>
      <c r="M73" s="18"/>
    </row>
    <row r="74" spans="1:13" x14ac:dyDescent="0.2">
      <c r="A74" s="7" t="s">
        <v>100</v>
      </c>
      <c r="B74" s="17">
        <v>14</v>
      </c>
      <c r="C74" s="17">
        <v>8</v>
      </c>
      <c r="D74" s="17">
        <v>14</v>
      </c>
      <c r="E74" s="49">
        <v>36</v>
      </c>
      <c r="F74" s="17">
        <v>33</v>
      </c>
      <c r="G74" s="17">
        <v>62</v>
      </c>
      <c r="H74" s="17">
        <v>30</v>
      </c>
      <c r="I74" s="49">
        <v>125</v>
      </c>
      <c r="J74" s="17"/>
      <c r="K74" s="17"/>
      <c r="L74" s="17"/>
      <c r="M74" s="18"/>
    </row>
    <row r="75" spans="1:13" x14ac:dyDescent="0.2">
      <c r="A75" s="6" t="str">
        <f>VLOOKUP("&lt;Zeilentitel_9&gt;",Uebersetzungen!$B$3:$E$103,Uebersetzungen!$B$2+1,FALSE)</f>
        <v>Region Plessur</v>
      </c>
      <c r="B75" s="9"/>
      <c r="C75" s="9"/>
      <c r="D75" s="9"/>
      <c r="E75" s="54"/>
      <c r="F75" s="9"/>
      <c r="G75" s="9"/>
      <c r="H75" s="9"/>
      <c r="I75" s="54"/>
      <c r="J75" s="9"/>
      <c r="K75" s="9"/>
      <c r="L75" s="9"/>
      <c r="M75" s="12"/>
    </row>
    <row r="76" spans="1:13" x14ac:dyDescent="0.2">
      <c r="A76" s="7" t="s">
        <v>67</v>
      </c>
      <c r="B76" s="17">
        <v>39</v>
      </c>
      <c r="C76" s="17">
        <v>380</v>
      </c>
      <c r="D76" s="17">
        <v>3417</v>
      </c>
      <c r="E76" s="49">
        <v>3836</v>
      </c>
      <c r="F76" s="17">
        <v>142</v>
      </c>
      <c r="G76" s="17">
        <v>3960</v>
      </c>
      <c r="H76" s="17">
        <v>28764</v>
      </c>
      <c r="I76" s="49">
        <v>32866</v>
      </c>
      <c r="J76" s="17"/>
      <c r="K76" s="17"/>
      <c r="L76" s="17"/>
      <c r="M76" s="18"/>
    </row>
    <row r="77" spans="1:13" x14ac:dyDescent="0.2">
      <c r="A77" s="7" t="s">
        <v>68</v>
      </c>
      <c r="B77" s="17">
        <v>39</v>
      </c>
      <c r="C77" s="17">
        <v>31</v>
      </c>
      <c r="D77" s="17">
        <v>133</v>
      </c>
      <c r="E77" s="49">
        <v>203</v>
      </c>
      <c r="F77" s="17">
        <v>100</v>
      </c>
      <c r="G77" s="17">
        <v>219</v>
      </c>
      <c r="H77" s="17">
        <v>613</v>
      </c>
      <c r="I77" s="49">
        <v>932</v>
      </c>
      <c r="J77" s="17"/>
      <c r="K77" s="17"/>
      <c r="L77" s="17"/>
      <c r="M77" s="18"/>
    </row>
    <row r="78" spans="1:13" x14ac:dyDescent="0.2">
      <c r="A78" s="7" t="s">
        <v>69</v>
      </c>
      <c r="B78" s="17">
        <v>51</v>
      </c>
      <c r="C78" s="17">
        <v>53</v>
      </c>
      <c r="D78" s="17">
        <v>373</v>
      </c>
      <c r="E78" s="49">
        <v>477</v>
      </c>
      <c r="F78" s="17">
        <v>133</v>
      </c>
      <c r="G78" s="17">
        <v>320</v>
      </c>
      <c r="H78" s="17">
        <v>2407</v>
      </c>
      <c r="I78" s="49">
        <v>2860</v>
      </c>
      <c r="J78" s="17"/>
      <c r="K78" s="17"/>
      <c r="L78" s="17"/>
      <c r="M78" s="18"/>
    </row>
    <row r="79" spans="1:13" x14ac:dyDescent="0.2">
      <c r="A79" s="7" t="s">
        <v>70</v>
      </c>
      <c r="B79" s="17">
        <v>9</v>
      </c>
      <c r="C79" s="17">
        <v>7</v>
      </c>
      <c r="D79" s="17">
        <v>24</v>
      </c>
      <c r="E79" s="49">
        <v>40</v>
      </c>
      <c r="F79" s="17">
        <v>20</v>
      </c>
      <c r="G79" s="17">
        <v>15</v>
      </c>
      <c r="H79" s="17">
        <v>100</v>
      </c>
      <c r="I79" s="49">
        <v>135</v>
      </c>
      <c r="J79" s="17"/>
      <c r="K79" s="17"/>
      <c r="L79" s="17"/>
      <c r="M79" s="18"/>
    </row>
    <row r="80" spans="1:13" x14ac:dyDescent="0.2">
      <c r="A80" s="6" t="str">
        <f>VLOOKUP("&lt;Zeilentitel_10&gt;",Uebersetzungen!$B$3:$E$103,Uebersetzungen!$B$2+1,FALSE)</f>
        <v>Region Prättigau/Davos</v>
      </c>
      <c r="B80" s="9"/>
      <c r="C80" s="9"/>
      <c r="D80" s="9"/>
      <c r="E80" s="54"/>
      <c r="F80" s="9"/>
      <c r="G80" s="9"/>
      <c r="H80" s="9"/>
      <c r="I80" s="54"/>
      <c r="J80" s="9"/>
      <c r="K80" s="9"/>
      <c r="L80" s="9"/>
      <c r="M80" s="12"/>
    </row>
    <row r="81" spans="1:13" x14ac:dyDescent="0.2">
      <c r="A81" s="7" t="s">
        <v>61</v>
      </c>
      <c r="B81" s="17">
        <v>71</v>
      </c>
      <c r="C81" s="17">
        <v>138</v>
      </c>
      <c r="D81" s="17">
        <v>922</v>
      </c>
      <c r="E81" s="49">
        <v>1131</v>
      </c>
      <c r="F81" s="17">
        <v>190</v>
      </c>
      <c r="G81" s="17">
        <v>953</v>
      </c>
      <c r="H81" s="17">
        <v>7546</v>
      </c>
      <c r="I81" s="49">
        <v>8689</v>
      </c>
      <c r="J81" s="17"/>
      <c r="K81" s="17"/>
      <c r="L81" s="17"/>
      <c r="M81" s="18"/>
    </row>
    <row r="82" spans="1:13" x14ac:dyDescent="0.2">
      <c r="A82" s="7" t="s">
        <v>62</v>
      </c>
      <c r="B82" s="17">
        <v>19</v>
      </c>
      <c r="C82" s="17">
        <v>17</v>
      </c>
      <c r="D82" s="17">
        <v>27</v>
      </c>
      <c r="E82" s="49">
        <v>63</v>
      </c>
      <c r="F82" s="17">
        <v>54</v>
      </c>
      <c r="G82" s="17">
        <v>59</v>
      </c>
      <c r="H82" s="17">
        <v>96</v>
      </c>
      <c r="I82" s="49">
        <v>209</v>
      </c>
      <c r="J82" s="17"/>
      <c r="K82" s="17"/>
      <c r="L82" s="17"/>
      <c r="M82" s="18"/>
    </row>
    <row r="83" spans="1:13" x14ac:dyDescent="0.2">
      <c r="A83" s="7" t="s">
        <v>63</v>
      </c>
      <c r="B83" s="17">
        <v>19</v>
      </c>
      <c r="C83" s="17">
        <v>6</v>
      </c>
      <c r="D83" s="17">
        <v>8</v>
      </c>
      <c r="E83" s="49">
        <v>33</v>
      </c>
      <c r="F83" s="17">
        <v>54</v>
      </c>
      <c r="G83" s="17">
        <v>7</v>
      </c>
      <c r="H83" s="17">
        <v>18</v>
      </c>
      <c r="I83" s="49">
        <v>79</v>
      </c>
      <c r="J83" s="17"/>
      <c r="K83" s="17"/>
      <c r="L83" s="17"/>
      <c r="M83" s="18"/>
    </row>
    <row r="84" spans="1:13" x14ac:dyDescent="0.2">
      <c r="A84" s="7" t="s">
        <v>64</v>
      </c>
      <c r="B84" s="17">
        <v>23</v>
      </c>
      <c r="C84" s="17">
        <v>34</v>
      </c>
      <c r="D84" s="17">
        <v>47</v>
      </c>
      <c r="E84" s="49">
        <v>104</v>
      </c>
      <c r="F84" s="17">
        <v>65</v>
      </c>
      <c r="G84" s="17">
        <v>152</v>
      </c>
      <c r="H84" s="17">
        <v>162</v>
      </c>
      <c r="I84" s="49">
        <v>379</v>
      </c>
      <c r="J84" s="17"/>
      <c r="K84" s="17"/>
      <c r="L84" s="17"/>
      <c r="M84" s="18"/>
    </row>
    <row r="85" spans="1:13" x14ac:dyDescent="0.2">
      <c r="A85" s="7" t="s">
        <v>101</v>
      </c>
      <c r="B85" s="17">
        <v>82</v>
      </c>
      <c r="C85" s="17">
        <v>94</v>
      </c>
      <c r="D85" s="17">
        <v>347</v>
      </c>
      <c r="E85" s="49">
        <v>523</v>
      </c>
      <c r="F85" s="17">
        <v>197</v>
      </c>
      <c r="G85" s="17">
        <v>531</v>
      </c>
      <c r="H85" s="17">
        <v>1606</v>
      </c>
      <c r="I85" s="49">
        <v>2334</v>
      </c>
      <c r="J85" s="17"/>
      <c r="K85" s="17"/>
      <c r="L85" s="17"/>
      <c r="M85" s="18"/>
    </row>
    <row r="86" spans="1:13" x14ac:dyDescent="0.2">
      <c r="A86" s="7" t="s">
        <v>90</v>
      </c>
      <c r="B86" s="17">
        <v>10</v>
      </c>
      <c r="C86" s="17">
        <v>5</v>
      </c>
      <c r="D86" s="17">
        <v>16</v>
      </c>
      <c r="E86" s="49">
        <v>31</v>
      </c>
      <c r="F86" s="17">
        <v>17</v>
      </c>
      <c r="G86" s="17">
        <v>13</v>
      </c>
      <c r="H86" s="17">
        <v>47</v>
      </c>
      <c r="I86" s="49">
        <v>77</v>
      </c>
      <c r="J86" s="17"/>
      <c r="K86" s="17"/>
      <c r="L86" s="17"/>
      <c r="M86" s="18"/>
    </row>
    <row r="87" spans="1:13" x14ac:dyDescent="0.2">
      <c r="A87" s="7" t="s">
        <v>65</v>
      </c>
      <c r="B87" s="17">
        <v>14</v>
      </c>
      <c r="C87" s="17">
        <v>21</v>
      </c>
      <c r="D87" s="17">
        <v>73</v>
      </c>
      <c r="E87" s="49">
        <v>108</v>
      </c>
      <c r="F87" s="17">
        <v>49</v>
      </c>
      <c r="G87" s="17">
        <v>236</v>
      </c>
      <c r="H87" s="17">
        <v>303</v>
      </c>
      <c r="I87" s="49">
        <v>588</v>
      </c>
      <c r="J87" s="17"/>
      <c r="K87" s="17"/>
      <c r="L87" s="17"/>
      <c r="M87" s="18"/>
    </row>
    <row r="88" spans="1:13" x14ac:dyDescent="0.2">
      <c r="A88" s="7" t="s">
        <v>66</v>
      </c>
      <c r="B88" s="17">
        <v>74</v>
      </c>
      <c r="C88" s="17">
        <v>28</v>
      </c>
      <c r="D88" s="17">
        <v>75</v>
      </c>
      <c r="E88" s="49">
        <v>177</v>
      </c>
      <c r="F88" s="17">
        <v>173</v>
      </c>
      <c r="G88" s="17">
        <v>100</v>
      </c>
      <c r="H88" s="17">
        <v>177</v>
      </c>
      <c r="I88" s="49">
        <v>450</v>
      </c>
      <c r="J88" s="17"/>
      <c r="K88" s="17"/>
      <c r="L88" s="17"/>
      <c r="M88" s="18"/>
    </row>
    <row r="89" spans="1:13" x14ac:dyDescent="0.2">
      <c r="A89" s="7" t="s">
        <v>79</v>
      </c>
      <c r="B89" s="17">
        <v>48</v>
      </c>
      <c r="C89" s="17">
        <v>23</v>
      </c>
      <c r="D89" s="17">
        <v>111</v>
      </c>
      <c r="E89" s="49">
        <v>182</v>
      </c>
      <c r="F89" s="17">
        <v>140</v>
      </c>
      <c r="G89" s="17">
        <v>731</v>
      </c>
      <c r="H89" s="17">
        <v>392</v>
      </c>
      <c r="I89" s="49">
        <v>1263</v>
      </c>
      <c r="J89" s="17"/>
      <c r="K89" s="17"/>
      <c r="L89" s="17"/>
      <c r="M89" s="18"/>
    </row>
    <row r="90" spans="1:13" x14ac:dyDescent="0.2">
      <c r="A90" s="7" t="s">
        <v>80</v>
      </c>
      <c r="B90" s="17">
        <v>42</v>
      </c>
      <c r="C90" s="17">
        <v>41</v>
      </c>
      <c r="D90" s="17">
        <v>143</v>
      </c>
      <c r="E90" s="49">
        <v>226</v>
      </c>
      <c r="F90" s="17">
        <v>101</v>
      </c>
      <c r="G90" s="17">
        <v>364</v>
      </c>
      <c r="H90" s="17">
        <v>1040</v>
      </c>
      <c r="I90" s="49">
        <v>1505</v>
      </c>
      <c r="J90" s="17"/>
      <c r="K90" s="17"/>
      <c r="L90" s="17"/>
      <c r="M90" s="18"/>
    </row>
    <row r="91" spans="1:13" x14ac:dyDescent="0.2">
      <c r="A91" s="7" t="s">
        <v>81</v>
      </c>
      <c r="B91" s="17">
        <v>34</v>
      </c>
      <c r="C91" s="17">
        <v>19</v>
      </c>
      <c r="D91" s="17">
        <v>49</v>
      </c>
      <c r="E91" s="49">
        <v>102</v>
      </c>
      <c r="F91" s="17">
        <v>93</v>
      </c>
      <c r="G91" s="17">
        <v>218</v>
      </c>
      <c r="H91" s="17">
        <v>236</v>
      </c>
      <c r="I91" s="49">
        <v>547</v>
      </c>
      <c r="J91" s="17"/>
      <c r="K91" s="17"/>
      <c r="L91" s="17"/>
      <c r="M91" s="18"/>
    </row>
    <row r="92" spans="1:13" x14ac:dyDescent="0.2">
      <c r="A92" s="6" t="str">
        <f>VLOOKUP("&lt;Zeilentitel_11&gt;",Uebersetzungen!$B$3:$E$103,Uebersetzungen!$B$2+1,FALSE)</f>
        <v>Region Surselva</v>
      </c>
      <c r="B92" s="9"/>
      <c r="C92" s="9"/>
      <c r="D92" s="9"/>
      <c r="E92" s="54"/>
      <c r="F92" s="9"/>
      <c r="G92" s="9"/>
      <c r="H92" s="9"/>
      <c r="I92" s="54"/>
      <c r="J92" s="9"/>
      <c r="K92" s="9"/>
      <c r="L92" s="9"/>
      <c r="M92" s="12"/>
    </row>
    <row r="93" spans="1:13" x14ac:dyDescent="0.2">
      <c r="A93" s="7" t="s">
        <v>6</v>
      </c>
      <c r="B93" s="17">
        <v>11</v>
      </c>
      <c r="C93" s="17" t="s">
        <v>206</v>
      </c>
      <c r="D93" s="17">
        <v>24</v>
      </c>
      <c r="E93" s="49">
        <v>37</v>
      </c>
      <c r="F93" s="17">
        <v>30</v>
      </c>
      <c r="G93" s="17" t="s">
        <v>206</v>
      </c>
      <c r="H93" s="17">
        <v>132</v>
      </c>
      <c r="I93" s="49">
        <v>213</v>
      </c>
      <c r="J93" s="17"/>
      <c r="K93" s="17"/>
      <c r="L93" s="17"/>
      <c r="M93" s="18"/>
    </row>
    <row r="94" spans="1:13" x14ac:dyDescent="0.2">
      <c r="A94" s="7" t="s">
        <v>7</v>
      </c>
      <c r="B94" s="17">
        <v>10</v>
      </c>
      <c r="C94" s="17">
        <v>29</v>
      </c>
      <c r="D94" s="17">
        <v>146</v>
      </c>
      <c r="E94" s="49">
        <v>185</v>
      </c>
      <c r="F94" s="17">
        <v>23</v>
      </c>
      <c r="G94" s="17">
        <v>124</v>
      </c>
      <c r="H94" s="17">
        <v>1211</v>
      </c>
      <c r="I94" s="49">
        <v>1358</v>
      </c>
      <c r="J94" s="17"/>
      <c r="K94" s="17"/>
      <c r="L94" s="17"/>
      <c r="M94" s="18"/>
    </row>
    <row r="95" spans="1:13" x14ac:dyDescent="0.2">
      <c r="A95" s="7" t="s">
        <v>8</v>
      </c>
      <c r="B95" s="17">
        <v>4</v>
      </c>
      <c r="C95" s="17">
        <v>6</v>
      </c>
      <c r="D95" s="17">
        <v>29</v>
      </c>
      <c r="E95" s="49">
        <v>39</v>
      </c>
      <c r="F95" s="17">
        <v>13</v>
      </c>
      <c r="G95" s="17">
        <v>18</v>
      </c>
      <c r="H95" s="17">
        <v>75</v>
      </c>
      <c r="I95" s="49">
        <v>106</v>
      </c>
      <c r="J95" s="17"/>
      <c r="K95" s="17"/>
      <c r="L95" s="17"/>
      <c r="M95" s="18"/>
    </row>
    <row r="96" spans="1:13" x14ac:dyDescent="0.2">
      <c r="A96" s="7" t="s">
        <v>9</v>
      </c>
      <c r="B96" s="17">
        <v>5</v>
      </c>
      <c r="C96" s="17">
        <v>16</v>
      </c>
      <c r="D96" s="17">
        <v>59</v>
      </c>
      <c r="E96" s="49">
        <v>80</v>
      </c>
      <c r="F96" s="17">
        <v>13</v>
      </c>
      <c r="G96" s="17">
        <v>56</v>
      </c>
      <c r="H96" s="17">
        <v>230</v>
      </c>
      <c r="I96" s="49">
        <v>299</v>
      </c>
      <c r="J96" s="17"/>
      <c r="K96" s="17"/>
      <c r="L96" s="17"/>
      <c r="M96" s="18"/>
    </row>
    <row r="97" spans="1:13" x14ac:dyDescent="0.2">
      <c r="A97" s="7" t="s">
        <v>10</v>
      </c>
      <c r="B97" s="17">
        <v>29</v>
      </c>
      <c r="C97" s="17">
        <v>20</v>
      </c>
      <c r="D97" s="17">
        <v>65</v>
      </c>
      <c r="E97" s="49">
        <v>114</v>
      </c>
      <c r="F97" s="17">
        <v>76</v>
      </c>
      <c r="G97" s="17">
        <v>183</v>
      </c>
      <c r="H97" s="17">
        <v>444</v>
      </c>
      <c r="I97" s="49">
        <v>703</v>
      </c>
      <c r="J97" s="17"/>
      <c r="K97" s="17"/>
      <c r="L97" s="17"/>
      <c r="M97" s="18"/>
    </row>
    <row r="98" spans="1:13" x14ac:dyDescent="0.2">
      <c r="A98" s="7" t="s">
        <v>11</v>
      </c>
      <c r="B98" s="17">
        <v>104</v>
      </c>
      <c r="C98" s="17">
        <v>34</v>
      </c>
      <c r="D98" s="17">
        <v>102</v>
      </c>
      <c r="E98" s="49">
        <v>240</v>
      </c>
      <c r="F98" s="17">
        <v>252</v>
      </c>
      <c r="G98" s="17">
        <v>167</v>
      </c>
      <c r="H98" s="17">
        <v>387</v>
      </c>
      <c r="I98" s="49">
        <v>806</v>
      </c>
      <c r="J98" s="17"/>
      <c r="K98" s="17"/>
      <c r="L98" s="17"/>
      <c r="M98" s="18"/>
    </row>
    <row r="99" spans="1:13" x14ac:dyDescent="0.2">
      <c r="A99" s="7" t="s">
        <v>12</v>
      </c>
      <c r="B99" s="17">
        <v>82</v>
      </c>
      <c r="C99" s="17">
        <v>68</v>
      </c>
      <c r="D99" s="17">
        <v>365</v>
      </c>
      <c r="E99" s="49">
        <v>515</v>
      </c>
      <c r="F99" s="17">
        <v>213</v>
      </c>
      <c r="G99" s="17">
        <v>616</v>
      </c>
      <c r="H99" s="17">
        <v>2400</v>
      </c>
      <c r="I99" s="49">
        <v>3229</v>
      </c>
      <c r="J99" s="17"/>
      <c r="K99" s="17"/>
      <c r="L99" s="17"/>
      <c r="M99" s="18"/>
    </row>
    <row r="100" spans="1:13" x14ac:dyDescent="0.2">
      <c r="A100" s="7" t="s">
        <v>23</v>
      </c>
      <c r="B100" s="17">
        <v>73</v>
      </c>
      <c r="C100" s="17">
        <v>16</v>
      </c>
      <c r="D100" s="17">
        <v>65</v>
      </c>
      <c r="E100" s="49">
        <v>154</v>
      </c>
      <c r="F100" s="17">
        <v>188</v>
      </c>
      <c r="G100" s="17">
        <v>60</v>
      </c>
      <c r="H100" s="17">
        <v>190</v>
      </c>
      <c r="I100" s="49">
        <v>438</v>
      </c>
      <c r="J100" s="17"/>
      <c r="K100" s="17"/>
      <c r="L100" s="17"/>
      <c r="M100" s="18"/>
    </row>
    <row r="101" spans="1:13" x14ac:dyDescent="0.2">
      <c r="A101" s="7" t="s">
        <v>82</v>
      </c>
      <c r="B101" s="17">
        <v>51</v>
      </c>
      <c r="C101" s="17">
        <v>28</v>
      </c>
      <c r="D101" s="17">
        <v>113</v>
      </c>
      <c r="E101" s="49">
        <v>192</v>
      </c>
      <c r="F101" s="17">
        <v>150</v>
      </c>
      <c r="G101" s="17">
        <v>153</v>
      </c>
      <c r="H101" s="17">
        <v>432</v>
      </c>
      <c r="I101" s="49">
        <v>735</v>
      </c>
      <c r="J101" s="17"/>
      <c r="K101" s="17"/>
      <c r="L101" s="17"/>
      <c r="M101" s="18"/>
    </row>
    <row r="102" spans="1:13" x14ac:dyDescent="0.2">
      <c r="A102" s="7" t="s">
        <v>83</v>
      </c>
      <c r="B102" s="17">
        <v>33</v>
      </c>
      <c r="C102" s="17">
        <v>28</v>
      </c>
      <c r="D102" s="17">
        <v>126</v>
      </c>
      <c r="E102" s="49">
        <v>187</v>
      </c>
      <c r="F102" s="17">
        <v>82</v>
      </c>
      <c r="G102" s="17">
        <v>342</v>
      </c>
      <c r="H102" s="17">
        <v>739</v>
      </c>
      <c r="I102" s="49">
        <v>1163</v>
      </c>
      <c r="J102" s="17"/>
      <c r="K102" s="17"/>
      <c r="L102" s="17"/>
      <c r="M102" s="18"/>
    </row>
    <row r="103" spans="1:13" x14ac:dyDescent="0.2">
      <c r="A103" s="7" t="s">
        <v>84</v>
      </c>
      <c r="B103" s="17">
        <v>20</v>
      </c>
      <c r="C103" s="17">
        <v>6</v>
      </c>
      <c r="D103" s="17">
        <v>24</v>
      </c>
      <c r="E103" s="49">
        <v>50</v>
      </c>
      <c r="F103" s="17">
        <v>57</v>
      </c>
      <c r="G103" s="17">
        <v>25</v>
      </c>
      <c r="H103" s="17">
        <v>81</v>
      </c>
      <c r="I103" s="49">
        <v>163</v>
      </c>
      <c r="J103" s="17"/>
      <c r="K103" s="17"/>
      <c r="L103" s="17"/>
      <c r="M103" s="18"/>
    </row>
    <row r="104" spans="1:13" x14ac:dyDescent="0.2">
      <c r="A104" s="7" t="s">
        <v>85</v>
      </c>
      <c r="B104" s="17">
        <v>36</v>
      </c>
      <c r="C104" s="17">
        <v>18</v>
      </c>
      <c r="D104" s="17">
        <v>52</v>
      </c>
      <c r="E104" s="49">
        <v>106</v>
      </c>
      <c r="F104" s="17">
        <v>96</v>
      </c>
      <c r="G104" s="17">
        <v>162</v>
      </c>
      <c r="H104" s="17">
        <v>185</v>
      </c>
      <c r="I104" s="49">
        <v>443</v>
      </c>
      <c r="J104" s="17"/>
      <c r="K104" s="17"/>
      <c r="L104" s="17"/>
      <c r="M104" s="18"/>
    </row>
    <row r="105" spans="1:13" x14ac:dyDescent="0.2">
      <c r="A105" s="7" t="s">
        <v>86</v>
      </c>
      <c r="B105" s="17">
        <v>18</v>
      </c>
      <c r="C105" s="17">
        <v>21</v>
      </c>
      <c r="D105" s="17">
        <v>108</v>
      </c>
      <c r="E105" s="49">
        <v>147</v>
      </c>
      <c r="F105" s="17">
        <v>40</v>
      </c>
      <c r="G105" s="17">
        <v>150</v>
      </c>
      <c r="H105" s="17">
        <v>450</v>
      </c>
      <c r="I105" s="49">
        <v>640</v>
      </c>
      <c r="J105" s="17"/>
      <c r="K105" s="17"/>
      <c r="L105" s="17"/>
      <c r="M105" s="18"/>
    </row>
    <row r="106" spans="1:13" x14ac:dyDescent="0.2">
      <c r="A106" s="7" t="s">
        <v>87</v>
      </c>
      <c r="B106" s="17">
        <v>24</v>
      </c>
      <c r="C106" s="17">
        <v>23</v>
      </c>
      <c r="D106" s="17">
        <v>67</v>
      </c>
      <c r="E106" s="49">
        <v>114</v>
      </c>
      <c r="F106" s="17">
        <v>68</v>
      </c>
      <c r="G106" s="17">
        <v>106</v>
      </c>
      <c r="H106" s="17">
        <v>413</v>
      </c>
      <c r="I106" s="49">
        <v>587</v>
      </c>
      <c r="J106" s="17"/>
      <c r="K106" s="17"/>
      <c r="L106" s="17"/>
      <c r="M106" s="18"/>
    </row>
    <row r="107" spans="1:13" x14ac:dyDescent="0.2">
      <c r="A107" s="7" t="s">
        <v>91</v>
      </c>
      <c r="B107" s="17">
        <v>44</v>
      </c>
      <c r="C107" s="17">
        <v>10</v>
      </c>
      <c r="D107" s="17">
        <v>89</v>
      </c>
      <c r="E107" s="49">
        <v>143</v>
      </c>
      <c r="F107" s="17">
        <v>97</v>
      </c>
      <c r="G107" s="17">
        <v>134</v>
      </c>
      <c r="H107" s="17">
        <v>368</v>
      </c>
      <c r="I107" s="49">
        <v>599</v>
      </c>
      <c r="J107" s="17"/>
      <c r="K107" s="17"/>
      <c r="L107" s="17"/>
      <c r="M107" s="18"/>
    </row>
    <row r="108" spans="1:13" x14ac:dyDescent="0.2">
      <c r="A108" s="6" t="str">
        <f>VLOOKUP("&lt;Zeilentitel_12&gt;",Uebersetzungen!$B$3:$E$103,Uebersetzungen!$B$2+1,FALSE)</f>
        <v>Region Viamala</v>
      </c>
      <c r="B108" s="9"/>
      <c r="C108" s="9"/>
      <c r="D108" s="9"/>
      <c r="E108" s="54"/>
      <c r="F108" s="9"/>
      <c r="G108" s="9"/>
      <c r="H108" s="9"/>
      <c r="I108" s="54"/>
      <c r="J108" s="9"/>
      <c r="K108" s="9"/>
      <c r="L108" s="9"/>
      <c r="M108" s="12"/>
    </row>
    <row r="109" spans="1:13" x14ac:dyDescent="0.2">
      <c r="A109" s="7" t="s">
        <v>13</v>
      </c>
      <c r="B109" s="17">
        <v>4</v>
      </c>
      <c r="C109" s="17">
        <v>0</v>
      </c>
      <c r="D109" s="17">
        <v>23</v>
      </c>
      <c r="E109" s="49">
        <v>27</v>
      </c>
      <c r="F109" s="17">
        <v>13</v>
      </c>
      <c r="G109" s="17">
        <v>0</v>
      </c>
      <c r="H109" s="17">
        <v>162</v>
      </c>
      <c r="I109" s="49">
        <v>175</v>
      </c>
      <c r="J109" s="17"/>
      <c r="K109" s="17"/>
      <c r="L109" s="17"/>
      <c r="M109" s="18"/>
    </row>
    <row r="110" spans="1:13" x14ac:dyDescent="0.2">
      <c r="A110" s="7" t="s">
        <v>14</v>
      </c>
      <c r="B110" s="17">
        <v>4</v>
      </c>
      <c r="C110" s="17">
        <v>6</v>
      </c>
      <c r="D110" s="17">
        <v>16</v>
      </c>
      <c r="E110" s="49">
        <v>26</v>
      </c>
      <c r="F110" s="17">
        <v>11</v>
      </c>
      <c r="G110" s="17">
        <v>30</v>
      </c>
      <c r="H110" s="17">
        <v>426</v>
      </c>
      <c r="I110" s="49">
        <v>467</v>
      </c>
      <c r="J110" s="17"/>
      <c r="K110" s="17"/>
      <c r="L110" s="17"/>
      <c r="M110" s="18"/>
    </row>
    <row r="111" spans="1:13" x14ac:dyDescent="0.2">
      <c r="A111" s="7" t="s">
        <v>15</v>
      </c>
      <c r="B111" s="17">
        <v>11</v>
      </c>
      <c r="C111" s="17">
        <v>6</v>
      </c>
      <c r="D111" s="17">
        <v>50</v>
      </c>
      <c r="E111" s="49">
        <v>67</v>
      </c>
      <c r="F111" s="17">
        <v>29</v>
      </c>
      <c r="G111" s="17">
        <v>49</v>
      </c>
      <c r="H111" s="17">
        <v>327</v>
      </c>
      <c r="I111" s="49">
        <v>405</v>
      </c>
      <c r="J111" s="17"/>
      <c r="K111" s="17"/>
      <c r="L111" s="17"/>
      <c r="M111" s="18"/>
    </row>
    <row r="112" spans="1:13" x14ac:dyDescent="0.2">
      <c r="A112" s="7" t="s">
        <v>16</v>
      </c>
      <c r="B112" s="17">
        <v>6</v>
      </c>
      <c r="C112" s="17">
        <v>28</v>
      </c>
      <c r="D112" s="17">
        <v>45</v>
      </c>
      <c r="E112" s="49">
        <v>79</v>
      </c>
      <c r="F112" s="17">
        <v>14</v>
      </c>
      <c r="G112" s="17">
        <v>183</v>
      </c>
      <c r="H112" s="17">
        <v>131</v>
      </c>
      <c r="I112" s="49">
        <v>328</v>
      </c>
      <c r="J112" s="17"/>
      <c r="K112" s="17"/>
      <c r="L112" s="17"/>
      <c r="M112" s="18"/>
    </row>
    <row r="113" spans="1:13" x14ac:dyDescent="0.2">
      <c r="A113" s="7" t="s">
        <v>17</v>
      </c>
      <c r="B113" s="17">
        <v>41</v>
      </c>
      <c r="C113" s="17">
        <v>39</v>
      </c>
      <c r="D113" s="17">
        <v>96</v>
      </c>
      <c r="E113" s="49">
        <v>176</v>
      </c>
      <c r="F113" s="17">
        <v>126</v>
      </c>
      <c r="G113" s="17">
        <v>266</v>
      </c>
      <c r="H113" s="17">
        <v>841</v>
      </c>
      <c r="I113" s="49">
        <v>1233</v>
      </c>
      <c r="J113" s="17"/>
      <c r="K113" s="17"/>
      <c r="L113" s="17"/>
      <c r="M113" s="18"/>
    </row>
    <row r="114" spans="1:13" x14ac:dyDescent="0.2">
      <c r="A114" s="7" t="s">
        <v>18</v>
      </c>
      <c r="B114" s="17">
        <v>15</v>
      </c>
      <c r="C114" s="17">
        <v>4</v>
      </c>
      <c r="D114" s="17">
        <v>14</v>
      </c>
      <c r="E114" s="49">
        <v>33</v>
      </c>
      <c r="F114" s="17">
        <v>40</v>
      </c>
      <c r="G114" s="17">
        <v>5</v>
      </c>
      <c r="H114" s="17">
        <v>30</v>
      </c>
      <c r="I114" s="49">
        <v>75</v>
      </c>
      <c r="J114" s="17"/>
      <c r="K114" s="17"/>
      <c r="L114" s="17"/>
      <c r="M114" s="18"/>
    </row>
    <row r="115" spans="1:13" x14ac:dyDescent="0.2">
      <c r="A115" s="7" t="s">
        <v>19</v>
      </c>
      <c r="B115" s="17">
        <v>10</v>
      </c>
      <c r="C115" s="17" t="s">
        <v>206</v>
      </c>
      <c r="D115" s="17">
        <v>26</v>
      </c>
      <c r="E115" s="49">
        <v>39</v>
      </c>
      <c r="F115" s="17">
        <v>28</v>
      </c>
      <c r="G115" s="17" t="s">
        <v>206</v>
      </c>
      <c r="H115" s="17">
        <v>50</v>
      </c>
      <c r="I115" s="49">
        <v>83</v>
      </c>
      <c r="J115" s="17"/>
      <c r="K115" s="17"/>
      <c r="L115" s="17"/>
      <c r="M115" s="18"/>
    </row>
    <row r="116" spans="1:13" x14ac:dyDescent="0.2">
      <c r="A116" s="7" t="s">
        <v>20</v>
      </c>
      <c r="B116" s="17">
        <v>11</v>
      </c>
      <c r="C116" s="17">
        <v>39</v>
      </c>
      <c r="D116" s="17">
        <v>297</v>
      </c>
      <c r="E116" s="49">
        <v>347</v>
      </c>
      <c r="F116" s="17">
        <v>22</v>
      </c>
      <c r="G116" s="17">
        <v>532</v>
      </c>
      <c r="H116" s="17">
        <v>1797</v>
      </c>
      <c r="I116" s="49">
        <v>2351</v>
      </c>
      <c r="J116" s="17"/>
      <c r="K116" s="17"/>
      <c r="L116" s="17"/>
      <c r="M116" s="18"/>
    </row>
    <row r="117" spans="1:13" x14ac:dyDescent="0.2">
      <c r="A117" s="7" t="s">
        <v>21</v>
      </c>
      <c r="B117" s="17">
        <v>16</v>
      </c>
      <c r="C117" s="17">
        <v>0</v>
      </c>
      <c r="D117" s="17">
        <v>9</v>
      </c>
      <c r="E117" s="49">
        <v>25</v>
      </c>
      <c r="F117" s="17">
        <v>38</v>
      </c>
      <c r="G117" s="17">
        <v>0</v>
      </c>
      <c r="H117" s="17">
        <v>19</v>
      </c>
      <c r="I117" s="49">
        <v>57</v>
      </c>
      <c r="J117" s="17"/>
      <c r="K117" s="17"/>
      <c r="L117" s="17"/>
      <c r="M117" s="18"/>
    </row>
    <row r="118" spans="1:13" x14ac:dyDescent="0.2">
      <c r="A118" s="7" t="s">
        <v>22</v>
      </c>
      <c r="B118" s="17">
        <v>9</v>
      </c>
      <c r="C118" s="17">
        <v>0</v>
      </c>
      <c r="D118" s="17">
        <v>11</v>
      </c>
      <c r="E118" s="49">
        <v>20</v>
      </c>
      <c r="F118" s="17">
        <v>25</v>
      </c>
      <c r="G118" s="17">
        <v>0</v>
      </c>
      <c r="H118" s="17">
        <v>58</v>
      </c>
      <c r="I118" s="49">
        <v>83</v>
      </c>
      <c r="J118" s="17"/>
      <c r="K118" s="17"/>
      <c r="L118" s="17"/>
      <c r="M118" s="18"/>
    </row>
    <row r="119" spans="1:13" x14ac:dyDescent="0.2">
      <c r="A119" s="7" t="s">
        <v>24</v>
      </c>
      <c r="B119" s="17">
        <v>49</v>
      </c>
      <c r="C119" s="17">
        <v>29</v>
      </c>
      <c r="D119" s="17">
        <v>108</v>
      </c>
      <c r="E119" s="49">
        <v>186</v>
      </c>
      <c r="F119" s="17">
        <v>143</v>
      </c>
      <c r="G119" s="17">
        <v>61</v>
      </c>
      <c r="H119" s="17">
        <v>333</v>
      </c>
      <c r="I119" s="49">
        <v>537</v>
      </c>
      <c r="J119" s="17"/>
      <c r="K119" s="17"/>
      <c r="L119" s="17"/>
      <c r="M119" s="18"/>
    </row>
    <row r="120" spans="1:13" x14ac:dyDescent="0.2">
      <c r="A120" s="7" t="s">
        <v>25</v>
      </c>
      <c r="B120" s="17">
        <v>15</v>
      </c>
      <c r="C120" s="17" t="s">
        <v>206</v>
      </c>
      <c r="D120" s="17">
        <v>16</v>
      </c>
      <c r="E120" s="49">
        <v>32</v>
      </c>
      <c r="F120" s="17">
        <v>44</v>
      </c>
      <c r="G120" s="17" t="s">
        <v>206</v>
      </c>
      <c r="H120" s="17">
        <v>55</v>
      </c>
      <c r="I120" s="49">
        <v>111</v>
      </c>
      <c r="J120" s="17"/>
      <c r="K120" s="17"/>
      <c r="L120" s="17"/>
      <c r="M120" s="18"/>
    </row>
    <row r="121" spans="1:13" x14ac:dyDescent="0.2">
      <c r="A121" s="7" t="s">
        <v>26</v>
      </c>
      <c r="B121" s="17">
        <v>8</v>
      </c>
      <c r="C121" s="17">
        <v>4</v>
      </c>
      <c r="D121" s="17">
        <v>12</v>
      </c>
      <c r="E121" s="49">
        <v>24</v>
      </c>
      <c r="F121" s="17">
        <v>27</v>
      </c>
      <c r="G121" s="17">
        <v>24</v>
      </c>
      <c r="H121" s="17">
        <v>21</v>
      </c>
      <c r="I121" s="49">
        <v>72</v>
      </c>
      <c r="J121" s="17"/>
      <c r="K121" s="17"/>
      <c r="L121" s="17"/>
      <c r="M121" s="18"/>
    </row>
    <row r="122" spans="1:13" x14ac:dyDescent="0.2">
      <c r="A122" s="7" t="s">
        <v>27</v>
      </c>
      <c r="B122" s="17">
        <v>13</v>
      </c>
      <c r="C122" s="17">
        <v>20</v>
      </c>
      <c r="D122" s="17">
        <v>59</v>
      </c>
      <c r="E122" s="49">
        <v>92</v>
      </c>
      <c r="F122" s="17">
        <v>37</v>
      </c>
      <c r="G122" s="17">
        <v>86</v>
      </c>
      <c r="H122" s="17">
        <v>336</v>
      </c>
      <c r="I122" s="49">
        <v>459</v>
      </c>
      <c r="J122" s="17"/>
      <c r="K122" s="17"/>
      <c r="L122" s="17"/>
      <c r="M122" s="18"/>
    </row>
    <row r="123" spans="1:13" x14ac:dyDescent="0.2">
      <c r="A123" s="7" t="s">
        <v>28</v>
      </c>
      <c r="B123" s="17" t="s">
        <v>206</v>
      </c>
      <c r="C123" s="17">
        <v>0</v>
      </c>
      <c r="D123" s="17">
        <v>7</v>
      </c>
      <c r="E123" s="49">
        <v>10</v>
      </c>
      <c r="F123" s="17" t="s">
        <v>206</v>
      </c>
      <c r="G123" s="17">
        <v>0</v>
      </c>
      <c r="H123" s="17">
        <v>20</v>
      </c>
      <c r="I123" s="49">
        <v>25</v>
      </c>
      <c r="J123" s="17"/>
      <c r="K123" s="17"/>
      <c r="L123" s="17"/>
      <c r="M123" s="18"/>
    </row>
    <row r="124" spans="1:13" x14ac:dyDescent="0.2">
      <c r="A124" s="7" t="s">
        <v>29</v>
      </c>
      <c r="B124" s="17">
        <v>10</v>
      </c>
      <c r="C124" s="17">
        <v>8</v>
      </c>
      <c r="D124" s="17">
        <v>27</v>
      </c>
      <c r="E124" s="49">
        <v>45</v>
      </c>
      <c r="F124" s="17">
        <v>29</v>
      </c>
      <c r="G124" s="17">
        <v>96</v>
      </c>
      <c r="H124" s="17">
        <v>59</v>
      </c>
      <c r="I124" s="49">
        <v>184</v>
      </c>
      <c r="J124" s="17"/>
      <c r="K124" s="17"/>
      <c r="L124" s="17"/>
      <c r="M124" s="18"/>
    </row>
    <row r="125" spans="1:13" x14ac:dyDescent="0.2">
      <c r="A125" s="7" t="s">
        <v>30</v>
      </c>
      <c r="B125" s="17" t="s">
        <v>206</v>
      </c>
      <c r="C125" s="17" t="s">
        <v>206</v>
      </c>
      <c r="D125" s="17">
        <v>6</v>
      </c>
      <c r="E125" s="49">
        <v>11</v>
      </c>
      <c r="F125" s="17" t="s">
        <v>206</v>
      </c>
      <c r="G125" s="17" t="s">
        <v>206</v>
      </c>
      <c r="H125" s="17">
        <v>18</v>
      </c>
      <c r="I125" s="49">
        <v>43</v>
      </c>
      <c r="J125" s="17"/>
      <c r="K125" s="17"/>
      <c r="L125" s="17"/>
      <c r="M125" s="18"/>
    </row>
    <row r="126" spans="1:13" x14ac:dyDescent="0.2">
      <c r="A126" s="7" t="s">
        <v>93</v>
      </c>
      <c r="B126" s="17">
        <v>42</v>
      </c>
      <c r="C126" s="17">
        <v>14</v>
      </c>
      <c r="D126" s="17">
        <v>47</v>
      </c>
      <c r="E126" s="49">
        <v>103</v>
      </c>
      <c r="F126" s="17">
        <v>98</v>
      </c>
      <c r="G126" s="17">
        <v>45</v>
      </c>
      <c r="H126" s="17">
        <v>197</v>
      </c>
      <c r="I126" s="49">
        <v>340</v>
      </c>
      <c r="J126" s="17"/>
      <c r="K126" s="17"/>
      <c r="L126" s="17"/>
      <c r="M126" s="18"/>
    </row>
    <row r="127" spans="1:13" x14ac:dyDescent="0.2">
      <c r="A127" s="7" t="s">
        <v>102</v>
      </c>
      <c r="B127" s="17">
        <v>36</v>
      </c>
      <c r="C127" s="17">
        <v>4</v>
      </c>
      <c r="D127" s="17">
        <v>31</v>
      </c>
      <c r="E127" s="49">
        <v>71</v>
      </c>
      <c r="F127" s="17">
        <v>110</v>
      </c>
      <c r="G127" s="17">
        <v>6</v>
      </c>
      <c r="H127" s="17">
        <v>123</v>
      </c>
      <c r="I127" s="49">
        <v>239</v>
      </c>
      <c r="J127" s="17"/>
      <c r="K127" s="17"/>
      <c r="L127" s="17"/>
      <c r="M127" s="18"/>
    </row>
    <row r="128" spans="1:13" ht="13.5" thickBot="1" x14ac:dyDescent="0.25">
      <c r="A128" s="16"/>
      <c r="B128" s="60"/>
      <c r="C128" s="55"/>
      <c r="D128" s="55"/>
      <c r="E128" s="56"/>
      <c r="F128" s="55"/>
      <c r="G128" s="55"/>
      <c r="H128" s="55"/>
      <c r="I128" s="56"/>
      <c r="J128" s="55"/>
      <c r="K128" s="55"/>
      <c r="L128" s="55"/>
      <c r="M128" s="69"/>
    </row>
    <row r="130" spans="1:1" x14ac:dyDescent="0.2">
      <c r="A130" s="10" t="str">
        <f>VLOOKUP("&lt;Legende_1&gt;",Uebersetzungen!$B$3:$E$352,Uebersetzungen!$B$2+1,FALSE)</f>
        <v>* aus Datenschutzgründen nicht einzeln ausgewiesen</v>
      </c>
    </row>
    <row r="132" spans="1:1" x14ac:dyDescent="0.2">
      <c r="A132" s="5" t="str">
        <f>VLOOKUP("&lt;Quelle_1&gt;",Uebersetzungen!$B$3:$E$56,Uebersetzungen!$B$2+1,FALSE)</f>
        <v>Quelle: BFS (STATENT)</v>
      </c>
    </row>
    <row r="133" spans="1:1" x14ac:dyDescent="0.2">
      <c r="A133" s="10" t="str">
        <f>VLOOKUP("&lt;Aktualisierung&gt;",Uebersetzungen!$B$3:$E$56,Uebersetzungen!$B$2+1,FALSE)</f>
        <v>Letztmals aktualisiert am: 21.08.2024</v>
      </c>
    </row>
  </sheetData>
  <sheetProtection sheet="1" objects="1" scenarios="1"/>
  <mergeCells count="5">
    <mergeCell ref="A7:E7"/>
    <mergeCell ref="A9:J9"/>
    <mergeCell ref="B12:E12"/>
    <mergeCell ref="F12:I12"/>
    <mergeCell ref="J12:M12"/>
  </mergeCells>
  <pageMargins left="0.7" right="0.7" top="0.78740157499999996" bottom="0.78740157499999996" header="0.3" footer="0.3"/>
  <pageSetup paperSize="9" scale="35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9697" r:id="rId4" name="Option Button 1">
              <controlPr defaultSize="0" autoFill="0" autoLine="0" autoPict="0">
                <anchor moveWithCells="1">
                  <from>
                    <xdr:col>4</xdr:col>
                    <xdr:colOff>990600</xdr:colOff>
                    <xdr:row>1</xdr:row>
                    <xdr:rowOff>114300</xdr:rowOff>
                  </from>
                  <to>
                    <xdr:col>5</xdr:col>
                    <xdr:colOff>904875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698" r:id="rId5" name="Option Button 2">
              <controlPr defaultSize="0" autoFill="0" autoLine="0" autoPict="0">
                <anchor moveWithCells="1">
                  <from>
                    <xdr:col>4</xdr:col>
                    <xdr:colOff>990600</xdr:colOff>
                    <xdr:row>2</xdr:row>
                    <xdr:rowOff>104775</xdr:rowOff>
                  </from>
                  <to>
                    <xdr:col>6</xdr:col>
                    <xdr:colOff>142875</xdr:colOff>
                    <xdr:row>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699" r:id="rId6" name="Option Button 3">
              <controlPr defaultSize="0" autoFill="0" autoLine="0" autoPict="0">
                <anchor moveWithCells="1">
                  <from>
                    <xdr:col>4</xdr:col>
                    <xdr:colOff>990600</xdr:colOff>
                    <xdr:row>3</xdr:row>
                    <xdr:rowOff>66675</xdr:rowOff>
                  </from>
                  <to>
                    <xdr:col>5</xdr:col>
                    <xdr:colOff>904875</xdr:colOff>
                    <xdr:row>4</xdr:row>
                    <xdr:rowOff>95250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133"/>
  <sheetViews>
    <sheetView zoomScaleNormal="100" workbookViewId="0"/>
  </sheetViews>
  <sheetFormatPr baseColWidth="10" defaultRowHeight="12.75" x14ac:dyDescent="0.2"/>
  <cols>
    <col min="1" max="1" width="35.7109375" style="10" customWidth="1"/>
    <col min="2" max="11" width="16.7109375" style="10" customWidth="1"/>
    <col min="12" max="12" width="16.7109375" style="22" customWidth="1"/>
    <col min="13" max="13" width="16.7109375" style="10" customWidth="1"/>
    <col min="14" max="16384" width="11.42578125" style="10"/>
  </cols>
  <sheetData>
    <row r="1" spans="1:13" s="1" customFormat="1" x14ac:dyDescent="0.2">
      <c r="L1" s="2"/>
    </row>
    <row r="2" spans="1:13" s="1" customFormat="1" ht="15.75" x14ac:dyDescent="0.25">
      <c r="B2" s="13"/>
      <c r="C2" s="13"/>
      <c r="D2" s="14"/>
      <c r="E2" s="14"/>
      <c r="F2" s="14"/>
      <c r="G2" s="14"/>
      <c r="H2" s="14"/>
      <c r="I2" s="14"/>
      <c r="J2" s="14"/>
      <c r="K2" s="14"/>
      <c r="L2" s="20"/>
    </row>
    <row r="3" spans="1:13" s="1" customFormat="1" ht="15.75" x14ac:dyDescent="0.25">
      <c r="B3" s="13"/>
      <c r="C3" s="13"/>
      <c r="D3" s="14"/>
      <c r="E3" s="14"/>
      <c r="F3" s="14"/>
      <c r="G3" s="14"/>
      <c r="H3" s="14"/>
      <c r="I3" s="14"/>
      <c r="J3" s="14"/>
      <c r="K3" s="14"/>
      <c r="L3" s="20"/>
    </row>
    <row r="4" spans="1:13" s="1" customFormat="1" ht="15.75" x14ac:dyDescent="0.25">
      <c r="B4" s="13"/>
      <c r="C4" s="13"/>
      <c r="D4" s="14"/>
      <c r="E4" s="14"/>
      <c r="F4" s="14"/>
      <c r="G4" s="14"/>
      <c r="H4" s="14"/>
      <c r="I4" s="14"/>
      <c r="J4" s="14"/>
      <c r="K4" s="14"/>
      <c r="L4" s="20"/>
    </row>
    <row r="5" spans="1:13" s="2" customFormat="1" x14ac:dyDescent="0.2"/>
    <row r="6" spans="1:13" s="1" customFormat="1" ht="6" customHeight="1" x14ac:dyDescent="0.2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</row>
    <row r="7" spans="1:13" s="2" customFormat="1" ht="15.75" customHeight="1" x14ac:dyDescent="0.2">
      <c r="A7" s="73" t="str">
        <f>VLOOKUP("&lt;Fachbereich&gt;",Uebersetzungen!$B$3:$E$103,Uebersetzungen!$B$2+1,FALSE)</f>
        <v>Daten &amp; Statistik</v>
      </c>
      <c r="B7" s="73"/>
      <c r="C7" s="73"/>
      <c r="D7" s="73"/>
      <c r="E7" s="73"/>
      <c r="F7" s="3"/>
      <c r="G7" s="3"/>
      <c r="H7" s="3"/>
      <c r="I7" s="3"/>
      <c r="J7" s="3"/>
      <c r="K7" s="3"/>
      <c r="L7" s="3"/>
    </row>
    <row r="8" spans="1:13" s="2" customFormat="1" ht="15.75" customHeight="1" x14ac:dyDescent="0.2">
      <c r="B8" s="43"/>
      <c r="C8" s="43"/>
      <c r="D8" s="43"/>
      <c r="E8" s="43"/>
      <c r="F8" s="3"/>
      <c r="G8" s="3"/>
      <c r="H8" s="3"/>
      <c r="I8" s="3"/>
      <c r="J8" s="3"/>
      <c r="K8" s="3"/>
      <c r="L8" s="3"/>
    </row>
    <row r="9" spans="1:13" s="2" customFormat="1" ht="15.75" customHeight="1" x14ac:dyDescent="0.25">
      <c r="A9" s="74" t="str">
        <f>VLOOKUP("&lt;Titel&gt;",Uebersetzungen!$B$3:$E$35,Uebersetzungen!$B$2+1,FALSE)</f>
        <v>Wirtschaftsstruktur der Bündner Regionen und Gemeinden</v>
      </c>
      <c r="B9" s="75"/>
      <c r="C9" s="75"/>
      <c r="D9" s="75"/>
      <c r="E9" s="75"/>
      <c r="F9" s="75"/>
      <c r="G9" s="75"/>
      <c r="H9" s="75"/>
      <c r="I9" s="75"/>
      <c r="J9" s="75"/>
      <c r="K9" s="44"/>
    </row>
    <row r="10" spans="1:13" s="5" customFormat="1" x14ac:dyDescent="0.2">
      <c r="A10" s="37" t="str">
        <f>VLOOKUP("&lt;UTitel&gt;",Uebersetzungen!$B$3:$E$103,Uebersetzungen!$B$2+1,FALSE)</f>
        <v>(Gemeindestand 2024: 101 Gemeinden)</v>
      </c>
      <c r="B10" s="38"/>
      <c r="C10" s="38"/>
      <c r="D10" s="39"/>
      <c r="E10" s="39"/>
      <c r="F10" s="39"/>
      <c r="G10" s="40"/>
      <c r="H10" s="40"/>
      <c r="I10" s="40"/>
    </row>
    <row r="11" spans="1:13" s="4" customFormat="1" ht="13.5" thickBot="1" x14ac:dyDescent="0.25">
      <c r="L11" s="21"/>
    </row>
    <row r="12" spans="1:13" s="67" customFormat="1" ht="17.25" customHeight="1" x14ac:dyDescent="0.2">
      <c r="A12" s="66"/>
      <c r="B12" s="76" t="str">
        <f>VLOOKUP("&lt;SpaltenTitel_1&gt;",Uebersetzungen!$B$3:$E$33,Uebersetzungen!$B$2+1,FALSE)</f>
        <v>Arbeitsstätten</v>
      </c>
      <c r="C12" s="77"/>
      <c r="D12" s="77"/>
      <c r="E12" s="78"/>
      <c r="F12" s="76" t="str">
        <f>VLOOKUP("&lt;SpaltenTitel_2&gt;",Uebersetzungen!$B$3:$E$33,Uebersetzungen!$B$2+1,FALSE)</f>
        <v>Beschäftigte</v>
      </c>
      <c r="G12" s="77"/>
      <c r="H12" s="77"/>
      <c r="I12" s="78"/>
      <c r="J12" s="76" t="str">
        <f>VLOOKUP("&lt;SpaltenTitel_3&gt;",Uebersetzungen!$B$3:$E$33,Uebersetzungen!$B$2+1,FALSE)</f>
        <v>Vollzeitäquivalente (VZÄ)</v>
      </c>
      <c r="K12" s="77"/>
      <c r="L12" s="77"/>
      <c r="M12" s="79"/>
    </row>
    <row r="13" spans="1:13" s="42" customFormat="1" ht="17.25" customHeight="1" x14ac:dyDescent="0.2">
      <c r="A13" s="45"/>
      <c r="B13" s="58" t="str">
        <f>VLOOKUP("&lt;SpaltenTitel_1.1&gt;",Uebersetzungen!$B$3:$E$33,Uebersetzungen!$B$2+1,FALSE)</f>
        <v>Primärer Sektor</v>
      </c>
      <c r="C13" s="46" t="str">
        <f>VLOOKUP("&lt;SpaltenTitel_1.2&gt;",Uebersetzungen!$B$3:$E$33,Uebersetzungen!$B$2+1,FALSE)</f>
        <v>Sekundärer Sektor</v>
      </c>
      <c r="D13" s="46" t="str">
        <f>VLOOKUP("&lt;SpaltenTitel_1.3&gt;",Uebersetzungen!$B$3:$E$72,Uebersetzungen!$B$2+1,FALSE)</f>
        <v>Tertiärer Sektor</v>
      </c>
      <c r="E13" s="47" t="str">
        <f>VLOOKUP("&lt;SpaltenTitel_1.4&gt;",Uebersetzungen!$B$3:$E$72,Uebersetzungen!$B$2+1,FALSE)</f>
        <v>Total</v>
      </c>
      <c r="F13" s="58" t="str">
        <f>VLOOKUP("&lt;SpaltenTitel_1.1&gt;",Uebersetzungen!$B$3:$E$33,Uebersetzungen!$B$2+1,FALSE)</f>
        <v>Primärer Sektor</v>
      </c>
      <c r="G13" s="46" t="str">
        <f>VLOOKUP("&lt;SpaltenTitel_1.2&gt;",Uebersetzungen!$B$3:$E$33,Uebersetzungen!$B$2+1,FALSE)</f>
        <v>Sekundärer Sektor</v>
      </c>
      <c r="H13" s="46" t="str">
        <f>VLOOKUP("&lt;SpaltenTitel_1.3&gt;",Uebersetzungen!$B$3:$E$72,Uebersetzungen!$B$2+1,FALSE)</f>
        <v>Tertiärer Sektor</v>
      </c>
      <c r="I13" s="47" t="str">
        <f>VLOOKUP("&lt;SpaltenTitel_1.4&gt;",Uebersetzungen!$B$3:$E$72,Uebersetzungen!$B$2+1,FALSE)</f>
        <v>Total</v>
      </c>
      <c r="J13" s="58" t="str">
        <f>VLOOKUP("&lt;SpaltenTitel_1.1&gt;",Uebersetzungen!$B$3:$E$33,Uebersetzungen!$B$2+1,FALSE)</f>
        <v>Primärer Sektor</v>
      </c>
      <c r="K13" s="46" t="str">
        <f>VLOOKUP("&lt;SpaltenTitel_1.2&gt;",Uebersetzungen!$B$3:$E$33,Uebersetzungen!$B$2+1,FALSE)</f>
        <v>Sekundärer Sektor</v>
      </c>
      <c r="L13" s="46" t="str">
        <f>VLOOKUP("&lt;SpaltenTitel_1.3&gt;",Uebersetzungen!$B$3:$E$72,Uebersetzungen!$B$2+1,FALSE)</f>
        <v>Tertiärer Sektor</v>
      </c>
      <c r="M13" s="68" t="str">
        <f>VLOOKUP("&lt;SpaltenTitel_1.4&gt;",Uebersetzungen!$B$3:$E$72,Uebersetzungen!$B$2+1,FALSE)</f>
        <v>Total</v>
      </c>
    </row>
    <row r="14" spans="1:13" x14ac:dyDescent="0.2">
      <c r="A14" s="15"/>
      <c r="B14" s="59"/>
      <c r="C14" s="48"/>
      <c r="D14" s="48"/>
      <c r="E14" s="49"/>
      <c r="F14" s="17"/>
      <c r="G14" s="48"/>
      <c r="H14" s="48"/>
      <c r="I14" s="50"/>
      <c r="J14" s="17"/>
      <c r="K14" s="17"/>
      <c r="L14" s="48"/>
      <c r="M14" s="51"/>
    </row>
    <row r="15" spans="1:13" x14ac:dyDescent="0.2">
      <c r="A15" s="57" t="str">
        <f>VLOOKUP("&lt;Zeilentitel_1&gt;",Uebersetzungen!$B$3:$E$103,Uebersetzungen!$B$2+1,FALSE)</f>
        <v>GRAUBÜNDEN</v>
      </c>
      <c r="B15" s="53">
        <v>2539</v>
      </c>
      <c r="C15" s="8">
        <v>3072</v>
      </c>
      <c r="D15" s="8">
        <v>15287</v>
      </c>
      <c r="E15" s="52">
        <v>20898</v>
      </c>
      <c r="F15" s="8">
        <v>7121</v>
      </c>
      <c r="G15" s="8">
        <v>26661</v>
      </c>
      <c r="H15" s="8">
        <v>94312</v>
      </c>
      <c r="I15" s="52">
        <v>128094</v>
      </c>
      <c r="J15" s="8"/>
      <c r="K15" s="8"/>
      <c r="L15" s="8"/>
      <c r="M15" s="11"/>
    </row>
    <row r="16" spans="1:13" x14ac:dyDescent="0.2">
      <c r="A16" s="6" t="str">
        <f>VLOOKUP("&lt;Zeilentitel_2&gt;",Uebersetzungen!$B$3:$E$103,Uebersetzungen!$B$2+1,FALSE)</f>
        <v>Region Albula</v>
      </c>
      <c r="B16" s="9"/>
      <c r="C16" s="9"/>
      <c r="D16" s="9"/>
      <c r="E16" s="54"/>
      <c r="F16" s="9"/>
      <c r="G16" s="9"/>
      <c r="H16" s="9"/>
      <c r="I16" s="54"/>
      <c r="J16" s="9"/>
      <c r="K16" s="9"/>
      <c r="L16" s="9"/>
      <c r="M16" s="12"/>
    </row>
    <row r="17" spans="1:13" x14ac:dyDescent="0.2">
      <c r="A17" s="7" t="s">
        <v>1</v>
      </c>
      <c r="B17" s="17">
        <v>31</v>
      </c>
      <c r="C17" s="17">
        <v>46</v>
      </c>
      <c r="D17" s="17">
        <v>280</v>
      </c>
      <c r="E17" s="49">
        <v>357</v>
      </c>
      <c r="F17" s="17">
        <v>72</v>
      </c>
      <c r="G17" s="17">
        <v>366</v>
      </c>
      <c r="H17" s="17">
        <v>2183</v>
      </c>
      <c r="I17" s="49">
        <v>2621</v>
      </c>
      <c r="J17" s="17"/>
      <c r="K17" s="17"/>
      <c r="L17" s="17"/>
      <c r="M17" s="18"/>
    </row>
    <row r="18" spans="1:13" x14ac:dyDescent="0.2">
      <c r="A18" s="7" t="s">
        <v>2</v>
      </c>
      <c r="B18" s="17">
        <v>8</v>
      </c>
      <c r="C18" s="17">
        <v>8</v>
      </c>
      <c r="D18" s="17">
        <v>40</v>
      </c>
      <c r="E18" s="49">
        <v>56</v>
      </c>
      <c r="F18" s="17">
        <v>27</v>
      </c>
      <c r="G18" s="17">
        <v>13</v>
      </c>
      <c r="H18" s="17">
        <v>109</v>
      </c>
      <c r="I18" s="49">
        <v>149</v>
      </c>
      <c r="J18" s="17"/>
      <c r="K18" s="17"/>
      <c r="L18" s="17"/>
      <c r="M18" s="18"/>
    </row>
    <row r="19" spans="1:13" x14ac:dyDescent="0.2">
      <c r="A19" s="7" t="s">
        <v>95</v>
      </c>
      <c r="B19" s="17" t="s">
        <v>206</v>
      </c>
      <c r="C19" s="17" t="s">
        <v>206</v>
      </c>
      <c r="D19" s="17">
        <v>10</v>
      </c>
      <c r="E19" s="49">
        <v>14</v>
      </c>
      <c r="F19" s="17" t="s">
        <v>206</v>
      </c>
      <c r="G19" s="17" t="s">
        <v>206</v>
      </c>
      <c r="H19" s="17">
        <v>18</v>
      </c>
      <c r="I19" s="49">
        <v>66</v>
      </c>
      <c r="J19" s="17"/>
      <c r="K19" s="17"/>
      <c r="L19" s="17"/>
      <c r="M19" s="18"/>
    </row>
    <row r="20" spans="1:13" x14ac:dyDescent="0.2">
      <c r="A20" s="7" t="s">
        <v>3</v>
      </c>
      <c r="B20" s="17">
        <v>48</v>
      </c>
      <c r="C20" s="17">
        <v>27</v>
      </c>
      <c r="D20" s="17">
        <v>104</v>
      </c>
      <c r="E20" s="49">
        <v>179</v>
      </c>
      <c r="F20" s="17">
        <v>119</v>
      </c>
      <c r="G20" s="17">
        <v>91</v>
      </c>
      <c r="H20" s="17">
        <v>488</v>
      </c>
      <c r="I20" s="49">
        <v>698</v>
      </c>
      <c r="J20" s="17"/>
      <c r="K20" s="17"/>
      <c r="L20" s="17"/>
      <c r="M20" s="18"/>
    </row>
    <row r="21" spans="1:13" x14ac:dyDescent="0.2">
      <c r="A21" s="7" t="s">
        <v>89</v>
      </c>
      <c r="B21" s="17">
        <v>71</v>
      </c>
      <c r="C21" s="17">
        <v>56</v>
      </c>
      <c r="D21" s="17">
        <v>193</v>
      </c>
      <c r="E21" s="49">
        <v>320</v>
      </c>
      <c r="F21" s="17">
        <v>185</v>
      </c>
      <c r="G21" s="17">
        <v>315</v>
      </c>
      <c r="H21" s="17">
        <v>886</v>
      </c>
      <c r="I21" s="49">
        <v>1386</v>
      </c>
      <c r="J21" s="17"/>
      <c r="K21" s="17"/>
      <c r="L21" s="17"/>
      <c r="M21" s="18"/>
    </row>
    <row r="22" spans="1:13" x14ac:dyDescent="0.2">
      <c r="A22" s="7" t="s">
        <v>92</v>
      </c>
      <c r="B22" s="17">
        <v>20</v>
      </c>
      <c r="C22" s="17">
        <v>21</v>
      </c>
      <c r="D22" s="17">
        <v>71</v>
      </c>
      <c r="E22" s="49">
        <v>112</v>
      </c>
      <c r="F22" s="17">
        <v>111</v>
      </c>
      <c r="G22" s="17">
        <v>102</v>
      </c>
      <c r="H22" s="17">
        <v>342</v>
      </c>
      <c r="I22" s="49">
        <v>555</v>
      </c>
      <c r="J22" s="17"/>
      <c r="K22" s="17"/>
      <c r="L22" s="17"/>
      <c r="M22" s="18"/>
    </row>
    <row r="23" spans="1:13" x14ac:dyDescent="0.2">
      <c r="A23" s="6" t="str">
        <f>VLOOKUP("&lt;Zeilentitel_3&gt;",Uebersetzungen!$B$3:$E$103,Uebersetzungen!$B$2+1,FALSE)</f>
        <v>Region Bernina</v>
      </c>
      <c r="B23" s="9"/>
      <c r="C23" s="9"/>
      <c r="D23" s="9"/>
      <c r="E23" s="54"/>
      <c r="F23" s="9"/>
      <c r="G23" s="9"/>
      <c r="H23" s="9"/>
      <c r="I23" s="54"/>
      <c r="J23" s="9"/>
      <c r="K23" s="9"/>
      <c r="L23" s="9"/>
      <c r="M23" s="12"/>
    </row>
    <row r="24" spans="1:13" x14ac:dyDescent="0.2">
      <c r="A24" s="7" t="s">
        <v>4</v>
      </c>
      <c r="B24" s="17">
        <v>25</v>
      </c>
      <c r="C24" s="17">
        <v>31</v>
      </c>
      <c r="D24" s="17">
        <v>74</v>
      </c>
      <c r="E24" s="49">
        <v>130</v>
      </c>
      <c r="F24" s="17">
        <v>145</v>
      </c>
      <c r="G24" s="17">
        <v>384</v>
      </c>
      <c r="H24" s="17">
        <v>286</v>
      </c>
      <c r="I24" s="49">
        <v>815</v>
      </c>
      <c r="J24" s="17"/>
      <c r="K24" s="17"/>
      <c r="L24" s="17"/>
      <c r="M24" s="18"/>
    </row>
    <row r="25" spans="1:13" x14ac:dyDescent="0.2">
      <c r="A25" s="7" t="s">
        <v>5</v>
      </c>
      <c r="B25" s="17">
        <v>70</v>
      </c>
      <c r="C25" s="17">
        <v>96</v>
      </c>
      <c r="D25" s="17">
        <v>264</v>
      </c>
      <c r="E25" s="49">
        <v>430</v>
      </c>
      <c r="F25" s="17">
        <v>209</v>
      </c>
      <c r="G25" s="17">
        <v>663</v>
      </c>
      <c r="H25" s="17">
        <v>1246</v>
      </c>
      <c r="I25" s="49">
        <v>2118</v>
      </c>
      <c r="J25" s="17"/>
      <c r="K25" s="17"/>
      <c r="L25" s="17"/>
      <c r="M25" s="18"/>
    </row>
    <row r="26" spans="1:13" x14ac:dyDescent="0.2">
      <c r="A26" s="6" t="str">
        <f>VLOOKUP("&lt;Zeilentitel_4&gt;",Uebersetzungen!$B$3:$E$103,Uebersetzungen!$B$2+1,FALSE)</f>
        <v>Region Engiadina Bassa/Val Müstair</v>
      </c>
      <c r="B26" s="9"/>
      <c r="C26" s="9"/>
      <c r="D26" s="9"/>
      <c r="E26" s="54"/>
      <c r="F26" s="9"/>
      <c r="G26" s="9"/>
      <c r="H26" s="9"/>
      <c r="I26" s="54"/>
      <c r="J26" s="9"/>
      <c r="K26" s="9"/>
      <c r="L26" s="9"/>
      <c r="M26" s="12"/>
    </row>
    <row r="27" spans="1:13" x14ac:dyDescent="0.2">
      <c r="A27" s="7" t="s">
        <v>38</v>
      </c>
      <c r="B27" s="17">
        <v>29</v>
      </c>
      <c r="C27" s="17">
        <v>34</v>
      </c>
      <c r="D27" s="17">
        <v>115</v>
      </c>
      <c r="E27" s="49">
        <v>178</v>
      </c>
      <c r="F27" s="17">
        <v>90</v>
      </c>
      <c r="G27" s="17">
        <v>211</v>
      </c>
      <c r="H27" s="17">
        <v>545</v>
      </c>
      <c r="I27" s="49">
        <v>846</v>
      </c>
      <c r="J27" s="17"/>
      <c r="K27" s="17"/>
      <c r="L27" s="17"/>
      <c r="M27" s="18"/>
    </row>
    <row r="28" spans="1:13" x14ac:dyDescent="0.2">
      <c r="A28" s="7" t="s">
        <v>39</v>
      </c>
      <c r="B28" s="17">
        <v>21</v>
      </c>
      <c r="C28" s="17">
        <v>13</v>
      </c>
      <c r="D28" s="17">
        <v>122</v>
      </c>
      <c r="E28" s="49">
        <v>156</v>
      </c>
      <c r="F28" s="17">
        <v>40</v>
      </c>
      <c r="G28" s="17">
        <v>50</v>
      </c>
      <c r="H28" s="17">
        <v>1107</v>
      </c>
      <c r="I28" s="49">
        <v>1197</v>
      </c>
      <c r="J28" s="17"/>
      <c r="K28" s="17"/>
      <c r="L28" s="17"/>
      <c r="M28" s="18"/>
    </row>
    <row r="29" spans="1:13" x14ac:dyDescent="0.2">
      <c r="A29" s="7" t="s">
        <v>40</v>
      </c>
      <c r="B29" s="17">
        <v>87</v>
      </c>
      <c r="C29" s="17">
        <v>83</v>
      </c>
      <c r="D29" s="17">
        <v>457</v>
      </c>
      <c r="E29" s="49">
        <v>627</v>
      </c>
      <c r="F29" s="17">
        <v>227</v>
      </c>
      <c r="G29" s="17">
        <v>594</v>
      </c>
      <c r="H29" s="17">
        <v>2429</v>
      </c>
      <c r="I29" s="49">
        <v>3250</v>
      </c>
      <c r="J29" s="17"/>
      <c r="K29" s="17"/>
      <c r="L29" s="17"/>
      <c r="M29" s="18"/>
    </row>
    <row r="30" spans="1:13" x14ac:dyDescent="0.2">
      <c r="A30" s="7" t="s">
        <v>41</v>
      </c>
      <c r="B30" s="17">
        <v>37</v>
      </c>
      <c r="C30" s="17">
        <v>24</v>
      </c>
      <c r="D30" s="17">
        <v>58</v>
      </c>
      <c r="E30" s="49">
        <v>119</v>
      </c>
      <c r="F30" s="17">
        <v>102</v>
      </c>
      <c r="G30" s="17">
        <v>122</v>
      </c>
      <c r="H30" s="17">
        <v>174</v>
      </c>
      <c r="I30" s="49">
        <v>398</v>
      </c>
      <c r="J30" s="17"/>
      <c r="K30" s="17"/>
      <c r="L30" s="17"/>
      <c r="M30" s="18"/>
    </row>
    <row r="31" spans="1:13" x14ac:dyDescent="0.2">
      <c r="A31" s="7" t="s">
        <v>60</v>
      </c>
      <c r="B31" s="17">
        <v>53</v>
      </c>
      <c r="C31" s="17">
        <v>37</v>
      </c>
      <c r="D31" s="17">
        <v>159</v>
      </c>
      <c r="E31" s="49">
        <v>249</v>
      </c>
      <c r="F31" s="17">
        <v>148</v>
      </c>
      <c r="G31" s="17">
        <v>341</v>
      </c>
      <c r="H31" s="17">
        <v>682</v>
      </c>
      <c r="I31" s="49">
        <v>1171</v>
      </c>
      <c r="J31" s="17"/>
      <c r="K31" s="17"/>
      <c r="L31" s="17"/>
      <c r="M31" s="18"/>
    </row>
    <row r="32" spans="1:13" x14ac:dyDescent="0.2">
      <c r="A32" s="6" t="str">
        <f>VLOOKUP("&lt;Zeilentitel_5&gt;",Uebersetzungen!$B$3:$E$103,Uebersetzungen!$B$2+1,FALSE)</f>
        <v>Region Imboden</v>
      </c>
      <c r="B32" s="9"/>
      <c r="C32" s="9"/>
      <c r="D32" s="9"/>
      <c r="E32" s="54"/>
      <c r="F32" s="9"/>
      <c r="G32" s="9"/>
      <c r="H32" s="9"/>
      <c r="I32" s="54"/>
      <c r="J32" s="9"/>
      <c r="K32" s="9"/>
      <c r="L32" s="9"/>
      <c r="M32" s="12"/>
    </row>
    <row r="33" spans="1:13" x14ac:dyDescent="0.2">
      <c r="A33" s="7" t="s">
        <v>31</v>
      </c>
      <c r="B33" s="17">
        <v>12</v>
      </c>
      <c r="C33" s="17">
        <v>27</v>
      </c>
      <c r="D33" s="17">
        <v>142</v>
      </c>
      <c r="E33" s="49">
        <v>181</v>
      </c>
      <c r="F33" s="17">
        <v>71</v>
      </c>
      <c r="G33" s="17">
        <v>936</v>
      </c>
      <c r="H33" s="17">
        <v>601</v>
      </c>
      <c r="I33" s="49">
        <v>1608</v>
      </c>
      <c r="J33" s="17"/>
      <c r="K33" s="17"/>
      <c r="L33" s="17"/>
      <c r="M33" s="18"/>
    </row>
    <row r="34" spans="1:13" x14ac:dyDescent="0.2">
      <c r="A34" s="7" t="s">
        <v>32</v>
      </c>
      <c r="B34" s="17">
        <v>15</v>
      </c>
      <c r="C34" s="17">
        <v>67</v>
      </c>
      <c r="D34" s="17">
        <v>284</v>
      </c>
      <c r="E34" s="49">
        <v>366</v>
      </c>
      <c r="F34" s="17">
        <v>48</v>
      </c>
      <c r="G34" s="17">
        <v>1475</v>
      </c>
      <c r="H34" s="17">
        <v>1539</v>
      </c>
      <c r="I34" s="49">
        <v>3062</v>
      </c>
      <c r="J34" s="17"/>
      <c r="K34" s="17"/>
      <c r="L34" s="17"/>
      <c r="M34" s="18"/>
    </row>
    <row r="35" spans="1:13" x14ac:dyDescent="0.2">
      <c r="A35" s="7" t="s">
        <v>33</v>
      </c>
      <c r="B35" s="17">
        <v>6</v>
      </c>
      <c r="C35" s="17">
        <v>18</v>
      </c>
      <c r="D35" s="17">
        <v>51</v>
      </c>
      <c r="E35" s="49">
        <v>75</v>
      </c>
      <c r="F35" s="17">
        <v>11</v>
      </c>
      <c r="G35" s="17">
        <v>222</v>
      </c>
      <c r="H35" s="17">
        <v>134</v>
      </c>
      <c r="I35" s="49">
        <v>367</v>
      </c>
      <c r="J35" s="17"/>
      <c r="K35" s="17"/>
      <c r="L35" s="17"/>
      <c r="M35" s="18"/>
    </row>
    <row r="36" spans="1:13" x14ac:dyDescent="0.2">
      <c r="A36" s="7" t="s">
        <v>34</v>
      </c>
      <c r="B36" s="17">
        <v>9</v>
      </c>
      <c r="C36" s="17">
        <v>38</v>
      </c>
      <c r="D36" s="17">
        <v>81</v>
      </c>
      <c r="E36" s="49">
        <v>128</v>
      </c>
      <c r="F36" s="17">
        <v>35</v>
      </c>
      <c r="G36" s="17">
        <v>207</v>
      </c>
      <c r="H36" s="17">
        <v>252</v>
      </c>
      <c r="I36" s="49">
        <v>494</v>
      </c>
      <c r="J36" s="17"/>
      <c r="K36" s="17"/>
      <c r="L36" s="17"/>
      <c r="M36" s="18"/>
    </row>
    <row r="37" spans="1:13" x14ac:dyDescent="0.2">
      <c r="A37" s="7" t="s">
        <v>35</v>
      </c>
      <c r="B37" s="17">
        <v>18</v>
      </c>
      <c r="C37" s="17">
        <v>44</v>
      </c>
      <c r="D37" s="17">
        <v>259</v>
      </c>
      <c r="E37" s="49">
        <v>321</v>
      </c>
      <c r="F37" s="17">
        <v>46</v>
      </c>
      <c r="G37" s="17">
        <v>312</v>
      </c>
      <c r="H37" s="17">
        <v>1375</v>
      </c>
      <c r="I37" s="49">
        <v>1733</v>
      </c>
      <c r="J37" s="17"/>
      <c r="K37" s="17"/>
      <c r="L37" s="17"/>
      <c r="M37" s="18"/>
    </row>
    <row r="38" spans="1:13" x14ac:dyDescent="0.2">
      <c r="A38" s="7" t="s">
        <v>36</v>
      </c>
      <c r="B38" s="17">
        <v>11</v>
      </c>
      <c r="C38" s="17">
        <v>14</v>
      </c>
      <c r="D38" s="17">
        <v>50</v>
      </c>
      <c r="E38" s="49">
        <v>75</v>
      </c>
      <c r="F38" s="17">
        <v>41</v>
      </c>
      <c r="G38" s="17">
        <v>81</v>
      </c>
      <c r="H38" s="17">
        <v>111</v>
      </c>
      <c r="I38" s="49">
        <v>233</v>
      </c>
      <c r="J38" s="17"/>
      <c r="K38" s="17"/>
      <c r="L38" s="17"/>
      <c r="M38" s="18"/>
    </row>
    <row r="39" spans="1:13" x14ac:dyDescent="0.2">
      <c r="A39" s="7" t="s">
        <v>37</v>
      </c>
      <c r="B39" s="17">
        <v>15</v>
      </c>
      <c r="C39" s="17">
        <v>23</v>
      </c>
      <c r="D39" s="17">
        <v>65</v>
      </c>
      <c r="E39" s="49">
        <v>103</v>
      </c>
      <c r="F39" s="17">
        <v>38</v>
      </c>
      <c r="G39" s="17">
        <v>118</v>
      </c>
      <c r="H39" s="17">
        <v>187</v>
      </c>
      <c r="I39" s="49">
        <v>343</v>
      </c>
      <c r="J39" s="17"/>
      <c r="K39" s="17"/>
      <c r="L39" s="17"/>
      <c r="M39" s="18"/>
    </row>
    <row r="40" spans="1:13" x14ac:dyDescent="0.2">
      <c r="A40" s="6" t="str">
        <f>VLOOKUP("&lt;Zeilentitel_6&gt;",Uebersetzungen!$B$3:$E$103,Uebersetzungen!$B$2+1,FALSE)</f>
        <v>Region Landquart</v>
      </c>
      <c r="B40" s="9"/>
      <c r="C40" s="9"/>
      <c r="D40" s="9"/>
      <c r="E40" s="54"/>
      <c r="F40" s="9"/>
      <c r="G40" s="9"/>
      <c r="H40" s="9"/>
      <c r="I40" s="54"/>
      <c r="J40" s="9"/>
      <c r="K40" s="9"/>
      <c r="L40" s="9"/>
      <c r="M40" s="12"/>
    </row>
    <row r="41" spans="1:13" x14ac:dyDescent="0.2">
      <c r="A41" s="7" t="s">
        <v>71</v>
      </c>
      <c r="B41" s="17">
        <v>27</v>
      </c>
      <c r="C41" s="17">
        <v>55</v>
      </c>
      <c r="D41" s="17">
        <v>148</v>
      </c>
      <c r="E41" s="49">
        <v>230</v>
      </c>
      <c r="F41" s="17">
        <v>63</v>
      </c>
      <c r="G41" s="17">
        <v>639</v>
      </c>
      <c r="H41" s="17">
        <v>469</v>
      </c>
      <c r="I41" s="49">
        <v>1171</v>
      </c>
      <c r="J41" s="17"/>
      <c r="K41" s="17"/>
      <c r="L41" s="17"/>
      <c r="M41" s="18"/>
    </row>
    <row r="42" spans="1:13" x14ac:dyDescent="0.2">
      <c r="A42" s="7" t="s">
        <v>72</v>
      </c>
      <c r="B42" s="17">
        <v>20</v>
      </c>
      <c r="C42" s="17">
        <v>46</v>
      </c>
      <c r="D42" s="17">
        <v>93</v>
      </c>
      <c r="E42" s="49">
        <v>159</v>
      </c>
      <c r="F42" s="17">
        <v>93</v>
      </c>
      <c r="G42" s="17">
        <v>337</v>
      </c>
      <c r="H42" s="17">
        <v>336</v>
      </c>
      <c r="I42" s="49">
        <v>766</v>
      </c>
      <c r="J42" s="17"/>
      <c r="K42" s="17"/>
      <c r="L42" s="17"/>
      <c r="M42" s="18"/>
    </row>
    <row r="43" spans="1:13" x14ac:dyDescent="0.2">
      <c r="A43" s="7" t="s">
        <v>73</v>
      </c>
      <c r="B43" s="17">
        <v>22</v>
      </c>
      <c r="C43" s="17">
        <v>41</v>
      </c>
      <c r="D43" s="17">
        <v>185</v>
      </c>
      <c r="E43" s="49">
        <v>248</v>
      </c>
      <c r="F43" s="17">
        <v>64</v>
      </c>
      <c r="G43" s="17">
        <v>329</v>
      </c>
      <c r="H43" s="17">
        <v>1005</v>
      </c>
      <c r="I43" s="49">
        <v>1398</v>
      </c>
      <c r="J43" s="17"/>
      <c r="K43" s="17"/>
      <c r="L43" s="17"/>
      <c r="M43" s="18"/>
    </row>
    <row r="44" spans="1:13" x14ac:dyDescent="0.2">
      <c r="A44" s="7" t="s">
        <v>74</v>
      </c>
      <c r="B44" s="17">
        <v>26</v>
      </c>
      <c r="C44" s="17">
        <v>6</v>
      </c>
      <c r="D44" s="17">
        <v>34</v>
      </c>
      <c r="E44" s="49">
        <v>66</v>
      </c>
      <c r="F44" s="17">
        <v>108</v>
      </c>
      <c r="G44" s="17">
        <v>8</v>
      </c>
      <c r="H44" s="17">
        <v>78</v>
      </c>
      <c r="I44" s="49">
        <v>194</v>
      </c>
      <c r="J44" s="17"/>
      <c r="K44" s="17"/>
      <c r="L44" s="17"/>
      <c r="M44" s="18"/>
    </row>
    <row r="45" spans="1:13" x14ac:dyDescent="0.2">
      <c r="A45" s="7" t="s">
        <v>75</v>
      </c>
      <c r="B45" s="17">
        <v>37</v>
      </c>
      <c r="C45" s="17">
        <v>12</v>
      </c>
      <c r="D45" s="17">
        <v>45</v>
      </c>
      <c r="E45" s="49">
        <v>94</v>
      </c>
      <c r="F45" s="17">
        <v>116</v>
      </c>
      <c r="G45" s="17">
        <v>25</v>
      </c>
      <c r="H45" s="17">
        <v>130</v>
      </c>
      <c r="I45" s="49">
        <v>271</v>
      </c>
      <c r="J45" s="17"/>
      <c r="K45" s="17"/>
      <c r="L45" s="17"/>
      <c r="M45" s="18"/>
    </row>
    <row r="46" spans="1:13" x14ac:dyDescent="0.2">
      <c r="A46" s="7" t="s">
        <v>76</v>
      </c>
      <c r="B46" s="17">
        <v>56</v>
      </c>
      <c r="C46" s="17">
        <v>53</v>
      </c>
      <c r="D46" s="17">
        <v>234</v>
      </c>
      <c r="E46" s="49">
        <v>343</v>
      </c>
      <c r="F46" s="17">
        <v>175</v>
      </c>
      <c r="G46" s="17">
        <v>485</v>
      </c>
      <c r="H46" s="17">
        <v>1161</v>
      </c>
      <c r="I46" s="49">
        <v>1821</v>
      </c>
      <c r="J46" s="17"/>
      <c r="K46" s="17"/>
      <c r="L46" s="17"/>
      <c r="M46" s="18"/>
    </row>
    <row r="47" spans="1:13" x14ac:dyDescent="0.2">
      <c r="A47" s="7" t="s">
        <v>77</v>
      </c>
      <c r="B47" s="17">
        <v>38</v>
      </c>
      <c r="C47" s="17">
        <v>43</v>
      </c>
      <c r="D47" s="17">
        <v>162</v>
      </c>
      <c r="E47" s="49">
        <v>243</v>
      </c>
      <c r="F47" s="17">
        <v>140</v>
      </c>
      <c r="G47" s="17">
        <v>316</v>
      </c>
      <c r="H47" s="17">
        <v>444</v>
      </c>
      <c r="I47" s="49">
        <v>900</v>
      </c>
      <c r="J47" s="17"/>
      <c r="K47" s="17"/>
      <c r="L47" s="17"/>
      <c r="M47" s="18"/>
    </row>
    <row r="48" spans="1:13" x14ac:dyDescent="0.2">
      <c r="A48" s="7" t="s">
        <v>78</v>
      </c>
      <c r="B48" s="17">
        <v>32</v>
      </c>
      <c r="C48" s="17">
        <v>103</v>
      </c>
      <c r="D48" s="17">
        <v>481</v>
      </c>
      <c r="E48" s="49">
        <v>616</v>
      </c>
      <c r="F48" s="17">
        <v>161</v>
      </c>
      <c r="G48" s="17">
        <v>2038</v>
      </c>
      <c r="H48" s="17">
        <v>3564</v>
      </c>
      <c r="I48" s="49">
        <v>5763</v>
      </c>
      <c r="J48" s="17"/>
      <c r="K48" s="17"/>
      <c r="L48" s="17"/>
      <c r="M48" s="18"/>
    </row>
    <row r="49" spans="1:13" x14ac:dyDescent="0.2">
      <c r="A49" s="6" t="str">
        <f>VLOOKUP("&lt;Zeilentitel_7&gt;",Uebersetzungen!$B$3:$E$103,Uebersetzungen!$B$2+1,FALSE)</f>
        <v>Region Maloja</v>
      </c>
      <c r="B49" s="9"/>
      <c r="C49" s="9"/>
      <c r="D49" s="9"/>
      <c r="E49" s="54"/>
      <c r="F49" s="9"/>
      <c r="G49" s="9"/>
      <c r="H49" s="9"/>
      <c r="I49" s="54"/>
      <c r="J49" s="9"/>
      <c r="K49" s="9"/>
      <c r="L49" s="9"/>
      <c r="M49" s="12"/>
    </row>
    <row r="50" spans="1:13" x14ac:dyDescent="0.2">
      <c r="A50" s="7" t="s">
        <v>42</v>
      </c>
      <c r="B50" s="17">
        <v>7</v>
      </c>
      <c r="C50" s="17">
        <v>9</v>
      </c>
      <c r="D50" s="17">
        <v>56</v>
      </c>
      <c r="E50" s="49">
        <v>72</v>
      </c>
      <c r="F50" s="17">
        <v>16</v>
      </c>
      <c r="G50" s="17">
        <v>112</v>
      </c>
      <c r="H50" s="17">
        <v>184</v>
      </c>
      <c r="I50" s="49">
        <v>312</v>
      </c>
      <c r="J50" s="17"/>
      <c r="K50" s="17"/>
      <c r="L50" s="17"/>
      <c r="M50" s="18"/>
    </row>
    <row r="51" spans="1:13" x14ac:dyDescent="0.2">
      <c r="A51" s="7" t="s">
        <v>43</v>
      </c>
      <c r="B51" s="17">
        <v>8</v>
      </c>
      <c r="C51" s="17">
        <v>24</v>
      </c>
      <c r="D51" s="17">
        <v>129</v>
      </c>
      <c r="E51" s="49">
        <v>161</v>
      </c>
      <c r="F51" s="17">
        <v>23</v>
      </c>
      <c r="G51" s="17">
        <v>181</v>
      </c>
      <c r="H51" s="17">
        <v>814</v>
      </c>
      <c r="I51" s="49">
        <v>1018</v>
      </c>
      <c r="J51" s="17"/>
      <c r="K51" s="17"/>
      <c r="L51" s="17"/>
      <c r="M51" s="18"/>
    </row>
    <row r="52" spans="1:13" x14ac:dyDescent="0.2">
      <c r="A52" s="7" t="s">
        <v>44</v>
      </c>
      <c r="B52" s="17">
        <v>5</v>
      </c>
      <c r="C52" s="17" t="s">
        <v>206</v>
      </c>
      <c r="D52" s="17">
        <v>21</v>
      </c>
      <c r="E52" s="49">
        <v>29</v>
      </c>
      <c r="F52" s="17">
        <v>19</v>
      </c>
      <c r="G52" s="17" t="s">
        <v>206</v>
      </c>
      <c r="H52" s="17">
        <v>55</v>
      </c>
      <c r="I52" s="49">
        <v>80</v>
      </c>
      <c r="J52" s="17"/>
      <c r="K52" s="17"/>
      <c r="L52" s="17"/>
      <c r="M52" s="18"/>
    </row>
    <row r="53" spans="1:13" x14ac:dyDescent="0.2">
      <c r="A53" s="7" t="s">
        <v>45</v>
      </c>
      <c r="B53" s="17" t="s">
        <v>206</v>
      </c>
      <c r="C53" s="17">
        <v>31</v>
      </c>
      <c r="D53" s="17">
        <v>215</v>
      </c>
      <c r="E53" s="49">
        <v>249</v>
      </c>
      <c r="F53" s="17" t="s">
        <v>206</v>
      </c>
      <c r="G53" s="17">
        <v>322</v>
      </c>
      <c r="H53" s="17">
        <v>1536</v>
      </c>
      <c r="I53" s="49">
        <v>1866</v>
      </c>
      <c r="J53" s="17"/>
      <c r="K53" s="17"/>
      <c r="L53" s="17"/>
      <c r="M53" s="18"/>
    </row>
    <row r="54" spans="1:13" x14ac:dyDescent="0.2">
      <c r="A54" s="7" t="s">
        <v>94</v>
      </c>
      <c r="B54" s="17">
        <v>8</v>
      </c>
      <c r="C54" s="17">
        <v>16</v>
      </c>
      <c r="D54" s="17">
        <v>64</v>
      </c>
      <c r="E54" s="49">
        <v>88</v>
      </c>
      <c r="F54" s="17">
        <v>16</v>
      </c>
      <c r="G54" s="17">
        <v>73</v>
      </c>
      <c r="H54" s="17">
        <v>146</v>
      </c>
      <c r="I54" s="49">
        <v>235</v>
      </c>
      <c r="J54" s="17"/>
      <c r="K54" s="17"/>
      <c r="L54" s="17"/>
      <c r="M54" s="18"/>
    </row>
    <row r="55" spans="1:13" x14ac:dyDescent="0.2">
      <c r="A55" s="7" t="s">
        <v>46</v>
      </c>
      <c r="B55" s="17">
        <v>8</v>
      </c>
      <c r="C55" s="17">
        <v>43</v>
      </c>
      <c r="D55" s="17">
        <v>324</v>
      </c>
      <c r="E55" s="49">
        <v>375</v>
      </c>
      <c r="F55" s="17">
        <v>25</v>
      </c>
      <c r="G55" s="17">
        <v>379</v>
      </c>
      <c r="H55" s="17">
        <v>2392</v>
      </c>
      <c r="I55" s="49">
        <v>2796</v>
      </c>
      <c r="J55" s="17"/>
      <c r="K55" s="17"/>
      <c r="L55" s="17"/>
      <c r="M55" s="18"/>
    </row>
    <row r="56" spans="1:13" x14ac:dyDescent="0.2">
      <c r="A56" s="7" t="s">
        <v>96</v>
      </c>
      <c r="B56" s="17">
        <v>5</v>
      </c>
      <c r="C56" s="17">
        <v>79</v>
      </c>
      <c r="D56" s="17">
        <v>767</v>
      </c>
      <c r="E56" s="49">
        <v>851</v>
      </c>
      <c r="F56" s="17">
        <v>20</v>
      </c>
      <c r="G56" s="17">
        <v>1055</v>
      </c>
      <c r="H56" s="17">
        <v>6163</v>
      </c>
      <c r="I56" s="49">
        <v>7238</v>
      </c>
      <c r="J56" s="17"/>
      <c r="K56" s="17"/>
      <c r="L56" s="17"/>
      <c r="M56" s="18"/>
    </row>
    <row r="57" spans="1:13" x14ac:dyDescent="0.2">
      <c r="A57" s="7" t="s">
        <v>47</v>
      </c>
      <c r="B57" s="17">
        <v>18</v>
      </c>
      <c r="C57" s="17">
        <v>8</v>
      </c>
      <c r="D57" s="17">
        <v>56</v>
      </c>
      <c r="E57" s="49">
        <v>82</v>
      </c>
      <c r="F57" s="17">
        <v>45</v>
      </c>
      <c r="G57" s="17">
        <v>73</v>
      </c>
      <c r="H57" s="17">
        <v>157</v>
      </c>
      <c r="I57" s="49">
        <v>275</v>
      </c>
      <c r="J57" s="17"/>
      <c r="K57" s="17"/>
      <c r="L57" s="17"/>
      <c r="M57" s="18"/>
    </row>
    <row r="58" spans="1:13" x14ac:dyDescent="0.2">
      <c r="A58" s="7" t="s">
        <v>97</v>
      </c>
      <c r="B58" s="17">
        <v>8</v>
      </c>
      <c r="C58" s="17">
        <v>19</v>
      </c>
      <c r="D58" s="17">
        <v>84</v>
      </c>
      <c r="E58" s="49">
        <v>111</v>
      </c>
      <c r="F58" s="17">
        <v>25</v>
      </c>
      <c r="G58" s="17">
        <v>128</v>
      </c>
      <c r="H58" s="17">
        <v>769</v>
      </c>
      <c r="I58" s="49">
        <v>922</v>
      </c>
      <c r="J58" s="17"/>
      <c r="K58" s="17"/>
      <c r="L58" s="17"/>
      <c r="M58" s="18"/>
    </row>
    <row r="59" spans="1:13" x14ac:dyDescent="0.2">
      <c r="A59" s="7" t="s">
        <v>48</v>
      </c>
      <c r="B59" s="17">
        <v>5</v>
      </c>
      <c r="C59" s="17">
        <v>13</v>
      </c>
      <c r="D59" s="17">
        <v>128</v>
      </c>
      <c r="E59" s="49">
        <v>146</v>
      </c>
      <c r="F59" s="17">
        <v>15</v>
      </c>
      <c r="G59" s="17">
        <v>67</v>
      </c>
      <c r="H59" s="17">
        <v>836</v>
      </c>
      <c r="I59" s="49">
        <v>918</v>
      </c>
      <c r="J59" s="17"/>
      <c r="K59" s="17"/>
      <c r="L59" s="17"/>
      <c r="M59" s="18"/>
    </row>
    <row r="60" spans="1:13" x14ac:dyDescent="0.2">
      <c r="A60" s="7" t="s">
        <v>49</v>
      </c>
      <c r="B60" s="17">
        <v>10</v>
      </c>
      <c r="C60" s="17">
        <v>19</v>
      </c>
      <c r="D60" s="17">
        <v>115</v>
      </c>
      <c r="E60" s="49">
        <v>144</v>
      </c>
      <c r="F60" s="17">
        <v>36</v>
      </c>
      <c r="G60" s="17">
        <v>145</v>
      </c>
      <c r="H60" s="17">
        <v>603</v>
      </c>
      <c r="I60" s="49">
        <v>784</v>
      </c>
      <c r="J60" s="17"/>
      <c r="K60" s="17"/>
      <c r="L60" s="17"/>
      <c r="M60" s="18"/>
    </row>
    <row r="61" spans="1:13" x14ac:dyDescent="0.2">
      <c r="A61" s="7" t="s">
        <v>98</v>
      </c>
      <c r="B61" s="17">
        <v>30</v>
      </c>
      <c r="C61" s="17">
        <v>52</v>
      </c>
      <c r="D61" s="17">
        <v>152</v>
      </c>
      <c r="E61" s="49">
        <v>234</v>
      </c>
      <c r="F61" s="17">
        <v>88</v>
      </c>
      <c r="G61" s="17">
        <v>287</v>
      </c>
      <c r="H61" s="17">
        <v>503</v>
      </c>
      <c r="I61" s="49">
        <v>878</v>
      </c>
      <c r="J61" s="17"/>
      <c r="K61" s="17"/>
      <c r="L61" s="17"/>
      <c r="M61" s="18"/>
    </row>
    <row r="62" spans="1:13" x14ac:dyDescent="0.2">
      <c r="A62" s="6" t="str">
        <f>VLOOKUP("&lt;Zeilentitel_8&gt;",Uebersetzungen!$B$3:$E$103,Uebersetzungen!$B$2+1,FALSE)</f>
        <v>Region Moesa</v>
      </c>
      <c r="B62" s="9"/>
      <c r="C62" s="9"/>
      <c r="D62" s="9"/>
      <c r="E62" s="54"/>
      <c r="F62" s="9"/>
      <c r="G62" s="9"/>
      <c r="H62" s="9"/>
      <c r="I62" s="54"/>
      <c r="J62" s="9"/>
      <c r="K62" s="9"/>
      <c r="L62" s="9"/>
      <c r="M62" s="12"/>
    </row>
    <row r="63" spans="1:13" x14ac:dyDescent="0.2">
      <c r="A63" s="7" t="s">
        <v>50</v>
      </c>
      <c r="B63" s="17" t="s">
        <v>206</v>
      </c>
      <c r="C63" s="17" t="s">
        <v>206</v>
      </c>
      <c r="D63" s="17" t="s">
        <v>206</v>
      </c>
      <c r="E63" s="49">
        <v>7</v>
      </c>
      <c r="F63" s="17" t="s">
        <v>206</v>
      </c>
      <c r="G63" s="17" t="s">
        <v>206</v>
      </c>
      <c r="H63" s="17" t="s">
        <v>206</v>
      </c>
      <c r="I63" s="49">
        <v>14</v>
      </c>
      <c r="J63" s="17"/>
      <c r="K63" s="17"/>
      <c r="L63" s="17"/>
      <c r="M63" s="18"/>
    </row>
    <row r="64" spans="1:13" x14ac:dyDescent="0.2">
      <c r="A64" s="7" t="s">
        <v>51</v>
      </c>
      <c r="B64" s="17">
        <v>4</v>
      </c>
      <c r="C64" s="17">
        <v>6</v>
      </c>
      <c r="D64" s="17">
        <v>18</v>
      </c>
      <c r="E64" s="49">
        <v>28</v>
      </c>
      <c r="F64" s="17">
        <v>8</v>
      </c>
      <c r="G64" s="17">
        <v>11</v>
      </c>
      <c r="H64" s="17">
        <v>65</v>
      </c>
      <c r="I64" s="49">
        <v>84</v>
      </c>
      <c r="J64" s="17"/>
      <c r="K64" s="17"/>
      <c r="L64" s="17"/>
      <c r="M64" s="18"/>
    </row>
    <row r="65" spans="1:13" x14ac:dyDescent="0.2">
      <c r="A65" s="7" t="s">
        <v>52</v>
      </c>
      <c r="B65" s="17" t="s">
        <v>206</v>
      </c>
      <c r="C65" s="17" t="s">
        <v>206</v>
      </c>
      <c r="D65" s="17">
        <v>13</v>
      </c>
      <c r="E65" s="49">
        <v>18</v>
      </c>
      <c r="F65" s="17" t="s">
        <v>206</v>
      </c>
      <c r="G65" s="17" t="s">
        <v>206</v>
      </c>
      <c r="H65" s="17">
        <v>24</v>
      </c>
      <c r="I65" s="49">
        <v>31</v>
      </c>
      <c r="J65" s="17"/>
      <c r="K65" s="17"/>
      <c r="L65" s="17"/>
      <c r="M65" s="18"/>
    </row>
    <row r="66" spans="1:13" x14ac:dyDescent="0.2">
      <c r="A66" s="7" t="s">
        <v>53</v>
      </c>
      <c r="B66" s="17">
        <v>6</v>
      </c>
      <c r="C66" s="17" t="s">
        <v>206</v>
      </c>
      <c r="D66" s="17">
        <v>12</v>
      </c>
      <c r="E66" s="49">
        <v>19</v>
      </c>
      <c r="F66" s="17">
        <v>9</v>
      </c>
      <c r="G66" s="17" t="s">
        <v>206</v>
      </c>
      <c r="H66" s="17">
        <v>13</v>
      </c>
      <c r="I66" s="49">
        <v>23</v>
      </c>
      <c r="J66" s="17"/>
      <c r="K66" s="17"/>
      <c r="L66" s="17"/>
      <c r="M66" s="18"/>
    </row>
    <row r="67" spans="1:13" x14ac:dyDescent="0.2">
      <c r="A67" s="7" t="s">
        <v>54</v>
      </c>
      <c r="B67" s="17">
        <v>15</v>
      </c>
      <c r="C67" s="17">
        <v>23</v>
      </c>
      <c r="D67" s="17">
        <v>43</v>
      </c>
      <c r="E67" s="49">
        <v>81</v>
      </c>
      <c r="F67" s="17">
        <v>44</v>
      </c>
      <c r="G67" s="17">
        <v>83</v>
      </c>
      <c r="H67" s="17">
        <v>98</v>
      </c>
      <c r="I67" s="49">
        <v>225</v>
      </c>
      <c r="J67" s="17"/>
      <c r="K67" s="17"/>
      <c r="L67" s="17"/>
      <c r="M67" s="18"/>
    </row>
    <row r="68" spans="1:13" x14ac:dyDescent="0.2">
      <c r="A68" s="7" t="s">
        <v>55</v>
      </c>
      <c r="B68" s="17">
        <v>14</v>
      </c>
      <c r="C68" s="17">
        <v>29</v>
      </c>
      <c r="D68" s="17">
        <v>119</v>
      </c>
      <c r="E68" s="49">
        <v>162</v>
      </c>
      <c r="F68" s="17">
        <v>41</v>
      </c>
      <c r="G68" s="17">
        <v>158</v>
      </c>
      <c r="H68" s="17">
        <v>403</v>
      </c>
      <c r="I68" s="49">
        <v>602</v>
      </c>
      <c r="J68" s="17"/>
      <c r="K68" s="17"/>
      <c r="L68" s="17"/>
      <c r="M68" s="18"/>
    </row>
    <row r="69" spans="1:13" x14ac:dyDescent="0.2">
      <c r="A69" s="7" t="s">
        <v>56</v>
      </c>
      <c r="B69" s="17">
        <v>4</v>
      </c>
      <c r="C69" s="17">
        <v>17</v>
      </c>
      <c r="D69" s="17">
        <v>22</v>
      </c>
      <c r="E69" s="49">
        <v>43</v>
      </c>
      <c r="F69" s="17">
        <v>14</v>
      </c>
      <c r="G69" s="17">
        <v>79</v>
      </c>
      <c r="H69" s="17">
        <v>45</v>
      </c>
      <c r="I69" s="49">
        <v>138</v>
      </c>
      <c r="J69" s="17"/>
      <c r="K69" s="17"/>
      <c r="L69" s="17"/>
      <c r="M69" s="18"/>
    </row>
    <row r="70" spans="1:13" x14ac:dyDescent="0.2">
      <c r="A70" s="7" t="s">
        <v>57</v>
      </c>
      <c r="B70" s="17">
        <v>7</v>
      </c>
      <c r="C70" s="17">
        <v>13</v>
      </c>
      <c r="D70" s="17">
        <v>41</v>
      </c>
      <c r="E70" s="49">
        <v>61</v>
      </c>
      <c r="F70" s="17">
        <v>23</v>
      </c>
      <c r="G70" s="17">
        <v>70</v>
      </c>
      <c r="H70" s="17">
        <v>167</v>
      </c>
      <c r="I70" s="49">
        <v>260</v>
      </c>
      <c r="J70" s="17"/>
      <c r="K70" s="17"/>
      <c r="L70" s="17"/>
      <c r="M70" s="18"/>
    </row>
    <row r="71" spans="1:13" x14ac:dyDescent="0.2">
      <c r="A71" s="7" t="s">
        <v>58</v>
      </c>
      <c r="B71" s="17">
        <v>17</v>
      </c>
      <c r="C71" s="17">
        <v>40</v>
      </c>
      <c r="D71" s="17">
        <v>209</v>
      </c>
      <c r="E71" s="49">
        <v>266</v>
      </c>
      <c r="F71" s="17">
        <v>30</v>
      </c>
      <c r="G71" s="17">
        <v>340</v>
      </c>
      <c r="H71" s="17">
        <v>596</v>
      </c>
      <c r="I71" s="49">
        <v>966</v>
      </c>
      <c r="J71" s="17"/>
      <c r="K71" s="17"/>
      <c r="L71" s="17"/>
      <c r="M71" s="18"/>
    </row>
    <row r="72" spans="1:13" x14ac:dyDescent="0.2">
      <c r="A72" s="7" t="s">
        <v>99</v>
      </c>
      <c r="B72" s="17">
        <v>21</v>
      </c>
      <c r="C72" s="17">
        <v>49</v>
      </c>
      <c r="D72" s="17">
        <v>270</v>
      </c>
      <c r="E72" s="49">
        <v>340</v>
      </c>
      <c r="F72" s="17">
        <v>41</v>
      </c>
      <c r="G72" s="17">
        <v>218</v>
      </c>
      <c r="H72" s="17">
        <v>806</v>
      </c>
      <c r="I72" s="49">
        <v>1065</v>
      </c>
      <c r="J72" s="17"/>
      <c r="K72" s="17"/>
      <c r="L72" s="17"/>
      <c r="M72" s="18"/>
    </row>
    <row r="73" spans="1:13" x14ac:dyDescent="0.2">
      <c r="A73" s="7" t="s">
        <v>59</v>
      </c>
      <c r="B73" s="17">
        <v>13</v>
      </c>
      <c r="C73" s="17">
        <v>31</v>
      </c>
      <c r="D73" s="17">
        <v>65</v>
      </c>
      <c r="E73" s="49">
        <v>109</v>
      </c>
      <c r="F73" s="17">
        <v>25</v>
      </c>
      <c r="G73" s="17">
        <v>351</v>
      </c>
      <c r="H73" s="17">
        <v>122</v>
      </c>
      <c r="I73" s="49">
        <v>498</v>
      </c>
      <c r="J73" s="17"/>
      <c r="K73" s="17"/>
      <c r="L73" s="17"/>
      <c r="M73" s="18"/>
    </row>
    <row r="74" spans="1:13" x14ac:dyDescent="0.2">
      <c r="A74" s="7" t="s">
        <v>100</v>
      </c>
      <c r="B74" s="17">
        <v>14</v>
      </c>
      <c r="C74" s="17">
        <v>8</v>
      </c>
      <c r="D74" s="17">
        <v>14</v>
      </c>
      <c r="E74" s="49">
        <v>36</v>
      </c>
      <c r="F74" s="17">
        <v>32</v>
      </c>
      <c r="G74" s="17">
        <v>72</v>
      </c>
      <c r="H74" s="17">
        <v>31</v>
      </c>
      <c r="I74" s="49">
        <v>135</v>
      </c>
      <c r="J74" s="17"/>
      <c r="K74" s="17"/>
      <c r="L74" s="17"/>
      <c r="M74" s="18"/>
    </row>
    <row r="75" spans="1:13" x14ac:dyDescent="0.2">
      <c r="A75" s="6" t="str">
        <f>VLOOKUP("&lt;Zeilentitel_9&gt;",Uebersetzungen!$B$3:$E$103,Uebersetzungen!$B$2+1,FALSE)</f>
        <v>Region Plessur</v>
      </c>
      <c r="B75" s="9"/>
      <c r="C75" s="9"/>
      <c r="D75" s="9"/>
      <c r="E75" s="54"/>
      <c r="F75" s="9"/>
      <c r="G75" s="9"/>
      <c r="H75" s="9"/>
      <c r="I75" s="54"/>
      <c r="J75" s="9"/>
      <c r="K75" s="9"/>
      <c r="L75" s="9"/>
      <c r="M75" s="12"/>
    </row>
    <row r="76" spans="1:13" x14ac:dyDescent="0.2">
      <c r="A76" s="7" t="s">
        <v>67</v>
      </c>
      <c r="B76" s="17">
        <v>43</v>
      </c>
      <c r="C76" s="17">
        <v>388</v>
      </c>
      <c r="D76" s="17">
        <v>3414</v>
      </c>
      <c r="E76" s="49">
        <v>3845</v>
      </c>
      <c r="F76" s="17">
        <v>155</v>
      </c>
      <c r="G76" s="17">
        <v>3981</v>
      </c>
      <c r="H76" s="17">
        <v>28676</v>
      </c>
      <c r="I76" s="49">
        <v>32812</v>
      </c>
      <c r="J76" s="17"/>
      <c r="K76" s="17"/>
      <c r="L76" s="17"/>
      <c r="M76" s="18"/>
    </row>
    <row r="77" spans="1:13" x14ac:dyDescent="0.2">
      <c r="A77" s="7" t="s">
        <v>68</v>
      </c>
      <c r="B77" s="17">
        <v>39</v>
      </c>
      <c r="C77" s="17">
        <v>32</v>
      </c>
      <c r="D77" s="17">
        <v>128</v>
      </c>
      <c r="E77" s="49">
        <v>199</v>
      </c>
      <c r="F77" s="17">
        <v>105</v>
      </c>
      <c r="G77" s="17">
        <v>195</v>
      </c>
      <c r="H77" s="17">
        <v>593</v>
      </c>
      <c r="I77" s="49">
        <v>893</v>
      </c>
      <c r="J77" s="17"/>
      <c r="K77" s="17"/>
      <c r="L77" s="17"/>
      <c r="M77" s="18"/>
    </row>
    <row r="78" spans="1:13" x14ac:dyDescent="0.2">
      <c r="A78" s="7" t="s">
        <v>69</v>
      </c>
      <c r="B78" s="17">
        <v>50</v>
      </c>
      <c r="C78" s="17">
        <v>53</v>
      </c>
      <c r="D78" s="17">
        <v>377</v>
      </c>
      <c r="E78" s="49">
        <v>480</v>
      </c>
      <c r="F78" s="17">
        <v>124</v>
      </c>
      <c r="G78" s="17">
        <v>332</v>
      </c>
      <c r="H78" s="17">
        <v>2459</v>
      </c>
      <c r="I78" s="49">
        <v>2915</v>
      </c>
      <c r="J78" s="17"/>
      <c r="K78" s="17"/>
      <c r="L78" s="17"/>
      <c r="M78" s="18"/>
    </row>
    <row r="79" spans="1:13" x14ac:dyDescent="0.2">
      <c r="A79" s="7" t="s">
        <v>70</v>
      </c>
      <c r="B79" s="17">
        <v>9</v>
      </c>
      <c r="C79" s="17">
        <v>7</v>
      </c>
      <c r="D79" s="17">
        <v>23</v>
      </c>
      <c r="E79" s="49">
        <v>39</v>
      </c>
      <c r="F79" s="17">
        <v>20</v>
      </c>
      <c r="G79" s="17">
        <v>13</v>
      </c>
      <c r="H79" s="17">
        <v>106</v>
      </c>
      <c r="I79" s="49">
        <v>139</v>
      </c>
      <c r="J79" s="17"/>
      <c r="K79" s="17"/>
      <c r="L79" s="17"/>
      <c r="M79" s="18"/>
    </row>
    <row r="80" spans="1:13" x14ac:dyDescent="0.2">
      <c r="A80" s="6" t="str">
        <f>VLOOKUP("&lt;Zeilentitel_10&gt;",Uebersetzungen!$B$3:$E$103,Uebersetzungen!$B$2+1,FALSE)</f>
        <v>Region Prättigau/Davos</v>
      </c>
      <c r="B80" s="9"/>
      <c r="C80" s="9"/>
      <c r="D80" s="9"/>
      <c r="E80" s="54"/>
      <c r="F80" s="9"/>
      <c r="G80" s="9"/>
      <c r="H80" s="9"/>
      <c r="I80" s="54"/>
      <c r="J80" s="9"/>
      <c r="K80" s="9"/>
      <c r="L80" s="9"/>
      <c r="M80" s="12"/>
    </row>
    <row r="81" spans="1:13" x14ac:dyDescent="0.2">
      <c r="A81" s="7" t="s">
        <v>61</v>
      </c>
      <c r="B81" s="17">
        <v>76</v>
      </c>
      <c r="C81" s="17">
        <v>143</v>
      </c>
      <c r="D81" s="17">
        <v>938</v>
      </c>
      <c r="E81" s="49">
        <v>1157</v>
      </c>
      <c r="F81" s="17">
        <v>203</v>
      </c>
      <c r="G81" s="17">
        <v>971</v>
      </c>
      <c r="H81" s="17">
        <v>7594</v>
      </c>
      <c r="I81" s="49">
        <v>8768</v>
      </c>
      <c r="J81" s="17"/>
      <c r="K81" s="17"/>
      <c r="L81" s="17"/>
      <c r="M81" s="18"/>
    </row>
    <row r="82" spans="1:13" x14ac:dyDescent="0.2">
      <c r="A82" s="7" t="s">
        <v>62</v>
      </c>
      <c r="B82" s="17">
        <v>19</v>
      </c>
      <c r="C82" s="17">
        <v>18</v>
      </c>
      <c r="D82" s="17">
        <v>25</v>
      </c>
      <c r="E82" s="49">
        <v>62</v>
      </c>
      <c r="F82" s="17">
        <v>53</v>
      </c>
      <c r="G82" s="17">
        <v>69</v>
      </c>
      <c r="H82" s="17">
        <v>85</v>
      </c>
      <c r="I82" s="49">
        <v>207</v>
      </c>
      <c r="J82" s="17"/>
      <c r="K82" s="17"/>
      <c r="L82" s="17"/>
      <c r="M82" s="18"/>
    </row>
    <row r="83" spans="1:13" x14ac:dyDescent="0.2">
      <c r="A83" s="7" t="s">
        <v>63</v>
      </c>
      <c r="B83" s="17">
        <v>19</v>
      </c>
      <c r="C83" s="17">
        <v>5</v>
      </c>
      <c r="D83" s="17">
        <v>8</v>
      </c>
      <c r="E83" s="49">
        <v>32</v>
      </c>
      <c r="F83" s="17">
        <v>50</v>
      </c>
      <c r="G83" s="17">
        <v>8</v>
      </c>
      <c r="H83" s="17">
        <v>16</v>
      </c>
      <c r="I83" s="49">
        <v>74</v>
      </c>
      <c r="J83" s="17"/>
      <c r="K83" s="17"/>
      <c r="L83" s="17"/>
      <c r="M83" s="18"/>
    </row>
    <row r="84" spans="1:13" x14ac:dyDescent="0.2">
      <c r="A84" s="7" t="s">
        <v>64</v>
      </c>
      <c r="B84" s="17">
        <v>23</v>
      </c>
      <c r="C84" s="17">
        <v>38</v>
      </c>
      <c r="D84" s="17">
        <v>47</v>
      </c>
      <c r="E84" s="49">
        <v>108</v>
      </c>
      <c r="F84" s="17">
        <v>62</v>
      </c>
      <c r="G84" s="17">
        <v>172</v>
      </c>
      <c r="H84" s="17">
        <v>168</v>
      </c>
      <c r="I84" s="49">
        <v>402</v>
      </c>
      <c r="J84" s="17"/>
      <c r="K84" s="17"/>
      <c r="L84" s="17"/>
      <c r="M84" s="18"/>
    </row>
    <row r="85" spans="1:13" x14ac:dyDescent="0.2">
      <c r="A85" s="7" t="s">
        <v>101</v>
      </c>
      <c r="B85" s="17">
        <v>82</v>
      </c>
      <c r="C85" s="17">
        <v>98</v>
      </c>
      <c r="D85" s="17">
        <v>343</v>
      </c>
      <c r="E85" s="49">
        <v>523</v>
      </c>
      <c r="F85" s="17">
        <v>196</v>
      </c>
      <c r="G85" s="17">
        <v>547</v>
      </c>
      <c r="H85" s="17">
        <v>1576</v>
      </c>
      <c r="I85" s="49">
        <v>2319</v>
      </c>
      <c r="J85" s="17"/>
      <c r="K85" s="17"/>
      <c r="L85" s="17"/>
      <c r="M85" s="18"/>
    </row>
    <row r="86" spans="1:13" x14ac:dyDescent="0.2">
      <c r="A86" s="7" t="s">
        <v>90</v>
      </c>
      <c r="B86" s="17">
        <v>10</v>
      </c>
      <c r="C86" s="17">
        <v>5</v>
      </c>
      <c r="D86" s="17">
        <v>12</v>
      </c>
      <c r="E86" s="49">
        <v>27</v>
      </c>
      <c r="F86" s="17">
        <v>17</v>
      </c>
      <c r="G86" s="17">
        <v>14</v>
      </c>
      <c r="H86" s="17">
        <v>40</v>
      </c>
      <c r="I86" s="49">
        <v>71</v>
      </c>
      <c r="J86" s="17"/>
      <c r="K86" s="17"/>
      <c r="L86" s="17"/>
      <c r="M86" s="18"/>
    </row>
    <row r="87" spans="1:13" x14ac:dyDescent="0.2">
      <c r="A87" s="7" t="s">
        <v>65</v>
      </c>
      <c r="B87" s="17">
        <v>14</v>
      </c>
      <c r="C87" s="17">
        <v>22</v>
      </c>
      <c r="D87" s="17">
        <v>75</v>
      </c>
      <c r="E87" s="49">
        <v>111</v>
      </c>
      <c r="F87" s="17">
        <v>47</v>
      </c>
      <c r="G87" s="17">
        <v>225</v>
      </c>
      <c r="H87" s="17">
        <v>296</v>
      </c>
      <c r="I87" s="49">
        <v>568</v>
      </c>
      <c r="J87" s="17"/>
      <c r="K87" s="17"/>
      <c r="L87" s="17"/>
      <c r="M87" s="18"/>
    </row>
    <row r="88" spans="1:13" x14ac:dyDescent="0.2">
      <c r="A88" s="7" t="s">
        <v>66</v>
      </c>
      <c r="B88" s="17">
        <v>74</v>
      </c>
      <c r="C88" s="17">
        <v>27</v>
      </c>
      <c r="D88" s="17">
        <v>70</v>
      </c>
      <c r="E88" s="49">
        <v>171</v>
      </c>
      <c r="F88" s="17">
        <v>173</v>
      </c>
      <c r="G88" s="17">
        <v>99</v>
      </c>
      <c r="H88" s="17">
        <v>168</v>
      </c>
      <c r="I88" s="49">
        <v>440</v>
      </c>
      <c r="J88" s="17"/>
      <c r="K88" s="17"/>
      <c r="L88" s="17"/>
      <c r="M88" s="18"/>
    </row>
    <row r="89" spans="1:13" x14ac:dyDescent="0.2">
      <c r="A89" s="7" t="s">
        <v>79</v>
      </c>
      <c r="B89" s="17">
        <v>48</v>
      </c>
      <c r="C89" s="17">
        <v>22</v>
      </c>
      <c r="D89" s="17">
        <v>116</v>
      </c>
      <c r="E89" s="49">
        <v>186</v>
      </c>
      <c r="F89" s="17">
        <v>135</v>
      </c>
      <c r="G89" s="17">
        <v>628</v>
      </c>
      <c r="H89" s="17">
        <v>385</v>
      </c>
      <c r="I89" s="49">
        <v>1148</v>
      </c>
      <c r="J89" s="17"/>
      <c r="K89" s="17"/>
      <c r="L89" s="17"/>
      <c r="M89" s="18"/>
    </row>
    <row r="90" spans="1:13" x14ac:dyDescent="0.2">
      <c r="A90" s="7" t="s">
        <v>80</v>
      </c>
      <c r="B90" s="17">
        <v>43</v>
      </c>
      <c r="C90" s="17">
        <v>39</v>
      </c>
      <c r="D90" s="17">
        <v>146</v>
      </c>
      <c r="E90" s="49">
        <v>228</v>
      </c>
      <c r="F90" s="17">
        <v>108</v>
      </c>
      <c r="G90" s="17">
        <v>362</v>
      </c>
      <c r="H90" s="17">
        <v>998</v>
      </c>
      <c r="I90" s="49">
        <v>1468</v>
      </c>
      <c r="J90" s="17"/>
      <c r="K90" s="17"/>
      <c r="L90" s="17"/>
      <c r="M90" s="18"/>
    </row>
    <row r="91" spans="1:13" x14ac:dyDescent="0.2">
      <c r="A91" s="7" t="s">
        <v>81</v>
      </c>
      <c r="B91" s="17">
        <v>37</v>
      </c>
      <c r="C91" s="17">
        <v>23</v>
      </c>
      <c r="D91" s="17">
        <v>52</v>
      </c>
      <c r="E91" s="49">
        <v>112</v>
      </c>
      <c r="F91" s="17">
        <v>98</v>
      </c>
      <c r="G91" s="17">
        <v>241</v>
      </c>
      <c r="H91" s="17">
        <v>245</v>
      </c>
      <c r="I91" s="49">
        <v>584</v>
      </c>
      <c r="J91" s="17"/>
      <c r="K91" s="17"/>
      <c r="L91" s="17"/>
      <c r="M91" s="18"/>
    </row>
    <row r="92" spans="1:13" x14ac:dyDescent="0.2">
      <c r="A92" s="6" t="str">
        <f>VLOOKUP("&lt;Zeilentitel_11&gt;",Uebersetzungen!$B$3:$E$103,Uebersetzungen!$B$2+1,FALSE)</f>
        <v>Region Surselva</v>
      </c>
      <c r="B92" s="9"/>
      <c r="C92" s="9"/>
      <c r="D92" s="9"/>
      <c r="E92" s="54"/>
      <c r="F92" s="9"/>
      <c r="G92" s="9"/>
      <c r="H92" s="9"/>
      <c r="I92" s="54"/>
      <c r="J92" s="9"/>
      <c r="K92" s="9"/>
      <c r="L92" s="9"/>
      <c r="M92" s="12"/>
    </row>
    <row r="93" spans="1:13" x14ac:dyDescent="0.2">
      <c r="A93" s="7" t="s">
        <v>6</v>
      </c>
      <c r="B93" s="17">
        <v>11</v>
      </c>
      <c r="C93" s="17" t="s">
        <v>206</v>
      </c>
      <c r="D93" s="17">
        <v>22</v>
      </c>
      <c r="E93" s="49">
        <v>36</v>
      </c>
      <c r="F93" s="17">
        <v>31</v>
      </c>
      <c r="G93" s="17" t="s">
        <v>206</v>
      </c>
      <c r="H93" s="17">
        <v>79</v>
      </c>
      <c r="I93" s="49">
        <v>174</v>
      </c>
      <c r="J93" s="17"/>
      <c r="K93" s="17"/>
      <c r="L93" s="17"/>
      <c r="M93" s="18"/>
    </row>
    <row r="94" spans="1:13" x14ac:dyDescent="0.2">
      <c r="A94" s="7" t="s">
        <v>7</v>
      </c>
      <c r="B94" s="17">
        <v>11</v>
      </c>
      <c r="C94" s="17">
        <v>27</v>
      </c>
      <c r="D94" s="17">
        <v>138</v>
      </c>
      <c r="E94" s="49">
        <v>176</v>
      </c>
      <c r="F94" s="17">
        <v>25</v>
      </c>
      <c r="G94" s="17">
        <v>113</v>
      </c>
      <c r="H94" s="17">
        <v>1194</v>
      </c>
      <c r="I94" s="49">
        <v>1332</v>
      </c>
      <c r="J94" s="17"/>
      <c r="K94" s="17"/>
      <c r="L94" s="17"/>
      <c r="M94" s="18"/>
    </row>
    <row r="95" spans="1:13" x14ac:dyDescent="0.2">
      <c r="A95" s="7" t="s">
        <v>8</v>
      </c>
      <c r="B95" s="17">
        <v>4</v>
      </c>
      <c r="C95" s="17">
        <v>4</v>
      </c>
      <c r="D95" s="17">
        <v>31</v>
      </c>
      <c r="E95" s="49">
        <v>39</v>
      </c>
      <c r="F95" s="17">
        <v>12</v>
      </c>
      <c r="G95" s="17">
        <v>18</v>
      </c>
      <c r="H95" s="17">
        <v>80</v>
      </c>
      <c r="I95" s="49">
        <v>110</v>
      </c>
      <c r="J95" s="17"/>
      <c r="K95" s="17"/>
      <c r="L95" s="17"/>
      <c r="M95" s="18"/>
    </row>
    <row r="96" spans="1:13" x14ac:dyDescent="0.2">
      <c r="A96" s="7" t="s">
        <v>9</v>
      </c>
      <c r="B96" s="17">
        <v>6</v>
      </c>
      <c r="C96" s="17">
        <v>15</v>
      </c>
      <c r="D96" s="17">
        <v>54</v>
      </c>
      <c r="E96" s="49">
        <v>75</v>
      </c>
      <c r="F96" s="17">
        <v>16</v>
      </c>
      <c r="G96" s="17">
        <v>59</v>
      </c>
      <c r="H96" s="17">
        <v>240</v>
      </c>
      <c r="I96" s="49">
        <v>315</v>
      </c>
      <c r="J96" s="17"/>
      <c r="K96" s="17"/>
      <c r="L96" s="17"/>
      <c r="M96" s="18"/>
    </row>
    <row r="97" spans="1:13" x14ac:dyDescent="0.2">
      <c r="A97" s="7" t="s">
        <v>10</v>
      </c>
      <c r="B97" s="17">
        <v>30</v>
      </c>
      <c r="C97" s="17">
        <v>19</v>
      </c>
      <c r="D97" s="17">
        <v>65</v>
      </c>
      <c r="E97" s="49">
        <v>114</v>
      </c>
      <c r="F97" s="17">
        <v>72</v>
      </c>
      <c r="G97" s="17">
        <v>190</v>
      </c>
      <c r="H97" s="17">
        <v>397</v>
      </c>
      <c r="I97" s="49">
        <v>659</v>
      </c>
      <c r="J97" s="17"/>
      <c r="K97" s="17"/>
      <c r="L97" s="17"/>
      <c r="M97" s="18"/>
    </row>
    <row r="98" spans="1:13" x14ac:dyDescent="0.2">
      <c r="A98" s="7" t="s">
        <v>11</v>
      </c>
      <c r="B98" s="17">
        <v>104</v>
      </c>
      <c r="C98" s="17">
        <v>40</v>
      </c>
      <c r="D98" s="17">
        <v>101</v>
      </c>
      <c r="E98" s="49">
        <v>245</v>
      </c>
      <c r="F98" s="17">
        <v>253</v>
      </c>
      <c r="G98" s="17">
        <v>199</v>
      </c>
      <c r="H98" s="17">
        <v>390</v>
      </c>
      <c r="I98" s="49">
        <v>842</v>
      </c>
      <c r="J98" s="17"/>
      <c r="K98" s="17"/>
      <c r="L98" s="17"/>
      <c r="M98" s="18"/>
    </row>
    <row r="99" spans="1:13" x14ac:dyDescent="0.2">
      <c r="A99" s="7" t="s">
        <v>12</v>
      </c>
      <c r="B99" s="17">
        <v>86</v>
      </c>
      <c r="C99" s="17">
        <v>68</v>
      </c>
      <c r="D99" s="17">
        <v>374</v>
      </c>
      <c r="E99" s="49">
        <v>528</v>
      </c>
      <c r="F99" s="17">
        <v>226</v>
      </c>
      <c r="G99" s="17">
        <v>592</v>
      </c>
      <c r="H99" s="17">
        <v>2436</v>
      </c>
      <c r="I99" s="49">
        <v>3254</v>
      </c>
      <c r="J99" s="17"/>
      <c r="K99" s="17"/>
      <c r="L99" s="17"/>
      <c r="M99" s="18"/>
    </row>
    <row r="100" spans="1:13" x14ac:dyDescent="0.2">
      <c r="A100" s="7" t="s">
        <v>23</v>
      </c>
      <c r="B100" s="17">
        <v>74</v>
      </c>
      <c r="C100" s="17">
        <v>17</v>
      </c>
      <c r="D100" s="17">
        <v>61</v>
      </c>
      <c r="E100" s="49">
        <v>152</v>
      </c>
      <c r="F100" s="17">
        <v>181</v>
      </c>
      <c r="G100" s="17">
        <v>65</v>
      </c>
      <c r="H100" s="17">
        <v>191</v>
      </c>
      <c r="I100" s="49">
        <v>437</v>
      </c>
      <c r="J100" s="17"/>
      <c r="K100" s="17"/>
      <c r="L100" s="17"/>
      <c r="M100" s="18"/>
    </row>
    <row r="101" spans="1:13" x14ac:dyDescent="0.2">
      <c r="A101" s="7" t="s">
        <v>82</v>
      </c>
      <c r="B101" s="17">
        <v>52</v>
      </c>
      <c r="C101" s="17">
        <v>27</v>
      </c>
      <c r="D101" s="17">
        <v>112</v>
      </c>
      <c r="E101" s="49">
        <v>191</v>
      </c>
      <c r="F101" s="17">
        <v>151</v>
      </c>
      <c r="G101" s="17">
        <v>136</v>
      </c>
      <c r="H101" s="17">
        <v>417</v>
      </c>
      <c r="I101" s="49">
        <v>704</v>
      </c>
      <c r="J101" s="17"/>
      <c r="K101" s="17"/>
      <c r="L101" s="17"/>
      <c r="M101" s="18"/>
    </row>
    <row r="102" spans="1:13" x14ac:dyDescent="0.2">
      <c r="A102" s="7" t="s">
        <v>83</v>
      </c>
      <c r="B102" s="17">
        <v>33</v>
      </c>
      <c r="C102" s="17">
        <v>27</v>
      </c>
      <c r="D102" s="17">
        <v>127</v>
      </c>
      <c r="E102" s="49">
        <v>187</v>
      </c>
      <c r="F102" s="17">
        <v>84</v>
      </c>
      <c r="G102" s="17">
        <v>308</v>
      </c>
      <c r="H102" s="17">
        <v>733</v>
      </c>
      <c r="I102" s="49">
        <v>1125</v>
      </c>
      <c r="J102" s="17"/>
      <c r="K102" s="17"/>
      <c r="L102" s="17"/>
      <c r="M102" s="18"/>
    </row>
    <row r="103" spans="1:13" x14ac:dyDescent="0.2">
      <c r="A103" s="7" t="s">
        <v>84</v>
      </c>
      <c r="B103" s="17">
        <v>21</v>
      </c>
      <c r="C103" s="17">
        <v>7</v>
      </c>
      <c r="D103" s="17">
        <v>21</v>
      </c>
      <c r="E103" s="49">
        <v>49</v>
      </c>
      <c r="F103" s="17">
        <v>60</v>
      </c>
      <c r="G103" s="17">
        <v>30</v>
      </c>
      <c r="H103" s="17">
        <v>79</v>
      </c>
      <c r="I103" s="49">
        <v>169</v>
      </c>
      <c r="J103" s="17"/>
      <c r="K103" s="17"/>
      <c r="L103" s="17"/>
      <c r="M103" s="18"/>
    </row>
    <row r="104" spans="1:13" x14ac:dyDescent="0.2">
      <c r="A104" s="7" t="s">
        <v>85</v>
      </c>
      <c r="B104" s="17">
        <v>36</v>
      </c>
      <c r="C104" s="17">
        <v>21</v>
      </c>
      <c r="D104" s="17">
        <v>51</v>
      </c>
      <c r="E104" s="49">
        <v>108</v>
      </c>
      <c r="F104" s="17">
        <v>91</v>
      </c>
      <c r="G104" s="17">
        <v>151</v>
      </c>
      <c r="H104" s="17">
        <v>207</v>
      </c>
      <c r="I104" s="49">
        <v>449</v>
      </c>
      <c r="J104" s="17"/>
      <c r="K104" s="17"/>
      <c r="L104" s="17"/>
      <c r="M104" s="18"/>
    </row>
    <row r="105" spans="1:13" x14ac:dyDescent="0.2">
      <c r="A105" s="7" t="s">
        <v>86</v>
      </c>
      <c r="B105" s="17">
        <v>18</v>
      </c>
      <c r="C105" s="17">
        <v>22</v>
      </c>
      <c r="D105" s="17">
        <v>107</v>
      </c>
      <c r="E105" s="49">
        <v>147</v>
      </c>
      <c r="F105" s="17">
        <v>41</v>
      </c>
      <c r="G105" s="17">
        <v>149</v>
      </c>
      <c r="H105" s="17">
        <v>429</v>
      </c>
      <c r="I105" s="49">
        <v>619</v>
      </c>
      <c r="J105" s="17"/>
      <c r="K105" s="17"/>
      <c r="L105" s="17"/>
      <c r="M105" s="18"/>
    </row>
    <row r="106" spans="1:13" x14ac:dyDescent="0.2">
      <c r="A106" s="7" t="s">
        <v>87</v>
      </c>
      <c r="B106" s="17">
        <v>25</v>
      </c>
      <c r="C106" s="17">
        <v>27</v>
      </c>
      <c r="D106" s="17">
        <v>71</v>
      </c>
      <c r="E106" s="49">
        <v>123</v>
      </c>
      <c r="F106" s="17">
        <v>69</v>
      </c>
      <c r="G106" s="17">
        <v>119</v>
      </c>
      <c r="H106" s="17">
        <v>408</v>
      </c>
      <c r="I106" s="49">
        <v>596</v>
      </c>
      <c r="J106" s="17"/>
      <c r="K106" s="17"/>
      <c r="L106" s="17"/>
      <c r="M106" s="18"/>
    </row>
    <row r="107" spans="1:13" x14ac:dyDescent="0.2">
      <c r="A107" s="7" t="s">
        <v>91</v>
      </c>
      <c r="B107" s="17">
        <v>48</v>
      </c>
      <c r="C107" s="17">
        <v>12</v>
      </c>
      <c r="D107" s="17">
        <v>87</v>
      </c>
      <c r="E107" s="49">
        <v>147</v>
      </c>
      <c r="F107" s="17">
        <v>110</v>
      </c>
      <c r="G107" s="17">
        <v>129</v>
      </c>
      <c r="H107" s="17">
        <v>329</v>
      </c>
      <c r="I107" s="49">
        <v>568</v>
      </c>
      <c r="J107" s="17"/>
      <c r="K107" s="17"/>
      <c r="L107" s="17"/>
      <c r="M107" s="18"/>
    </row>
    <row r="108" spans="1:13" x14ac:dyDescent="0.2">
      <c r="A108" s="6" t="str">
        <f>VLOOKUP("&lt;Zeilentitel_12&gt;",Uebersetzungen!$B$3:$E$103,Uebersetzungen!$B$2+1,FALSE)</f>
        <v>Region Viamala</v>
      </c>
      <c r="B108" s="9"/>
      <c r="C108" s="9"/>
      <c r="D108" s="9"/>
      <c r="E108" s="54"/>
      <c r="F108" s="9"/>
      <c r="G108" s="9"/>
      <c r="H108" s="9"/>
      <c r="I108" s="54"/>
      <c r="J108" s="9"/>
      <c r="K108" s="9"/>
      <c r="L108" s="9"/>
      <c r="M108" s="12"/>
    </row>
    <row r="109" spans="1:13" x14ac:dyDescent="0.2">
      <c r="A109" s="7" t="s">
        <v>13</v>
      </c>
      <c r="B109" s="17">
        <v>4</v>
      </c>
      <c r="C109" s="17">
        <v>0</v>
      </c>
      <c r="D109" s="17">
        <v>24</v>
      </c>
      <c r="E109" s="49">
        <v>28</v>
      </c>
      <c r="F109" s="17">
        <v>13</v>
      </c>
      <c r="G109" s="17">
        <v>0</v>
      </c>
      <c r="H109" s="17">
        <v>160</v>
      </c>
      <c r="I109" s="49">
        <v>173</v>
      </c>
      <c r="J109" s="17"/>
      <c r="K109" s="17"/>
      <c r="L109" s="17"/>
      <c r="M109" s="18"/>
    </row>
    <row r="110" spans="1:13" x14ac:dyDescent="0.2">
      <c r="A110" s="7" t="s">
        <v>14</v>
      </c>
      <c r="B110" s="17">
        <v>4</v>
      </c>
      <c r="C110" s="17">
        <v>6</v>
      </c>
      <c r="D110" s="17">
        <v>17</v>
      </c>
      <c r="E110" s="49">
        <v>27</v>
      </c>
      <c r="F110" s="17">
        <v>10</v>
      </c>
      <c r="G110" s="17">
        <v>25</v>
      </c>
      <c r="H110" s="17">
        <v>414</v>
      </c>
      <c r="I110" s="49">
        <v>449</v>
      </c>
      <c r="J110" s="17"/>
      <c r="K110" s="17"/>
      <c r="L110" s="17"/>
      <c r="M110" s="18"/>
    </row>
    <row r="111" spans="1:13" x14ac:dyDescent="0.2">
      <c r="A111" s="7" t="s">
        <v>15</v>
      </c>
      <c r="B111" s="17">
        <v>12</v>
      </c>
      <c r="C111" s="17">
        <v>9</v>
      </c>
      <c r="D111" s="17">
        <v>50</v>
      </c>
      <c r="E111" s="49">
        <v>71</v>
      </c>
      <c r="F111" s="17">
        <v>29</v>
      </c>
      <c r="G111" s="17">
        <v>45</v>
      </c>
      <c r="H111" s="17">
        <v>327</v>
      </c>
      <c r="I111" s="49">
        <v>401</v>
      </c>
      <c r="J111" s="17"/>
      <c r="K111" s="17"/>
      <c r="L111" s="17"/>
      <c r="M111" s="18"/>
    </row>
    <row r="112" spans="1:13" x14ac:dyDescent="0.2">
      <c r="A112" s="7" t="s">
        <v>16</v>
      </c>
      <c r="B112" s="17">
        <v>6</v>
      </c>
      <c r="C112" s="17">
        <v>28</v>
      </c>
      <c r="D112" s="17">
        <v>39</v>
      </c>
      <c r="E112" s="49">
        <v>73</v>
      </c>
      <c r="F112" s="17">
        <v>14</v>
      </c>
      <c r="G112" s="17">
        <v>187</v>
      </c>
      <c r="H112" s="17">
        <v>118</v>
      </c>
      <c r="I112" s="49">
        <v>319</v>
      </c>
      <c r="J112" s="17"/>
      <c r="K112" s="17"/>
      <c r="L112" s="17"/>
      <c r="M112" s="18"/>
    </row>
    <row r="113" spans="1:13" x14ac:dyDescent="0.2">
      <c r="A113" s="7" t="s">
        <v>17</v>
      </c>
      <c r="B113" s="17">
        <v>44</v>
      </c>
      <c r="C113" s="17">
        <v>41</v>
      </c>
      <c r="D113" s="17">
        <v>92</v>
      </c>
      <c r="E113" s="49">
        <v>177</v>
      </c>
      <c r="F113" s="17">
        <v>132</v>
      </c>
      <c r="G113" s="17">
        <v>266</v>
      </c>
      <c r="H113" s="17">
        <v>833</v>
      </c>
      <c r="I113" s="49">
        <v>1231</v>
      </c>
      <c r="J113" s="17"/>
      <c r="K113" s="17"/>
      <c r="L113" s="17"/>
      <c r="M113" s="18"/>
    </row>
    <row r="114" spans="1:13" x14ac:dyDescent="0.2">
      <c r="A114" s="7" t="s">
        <v>18</v>
      </c>
      <c r="B114" s="17">
        <v>16</v>
      </c>
      <c r="C114" s="17" t="s">
        <v>206</v>
      </c>
      <c r="D114" s="17">
        <v>13</v>
      </c>
      <c r="E114" s="49">
        <v>32</v>
      </c>
      <c r="F114" s="17">
        <v>40</v>
      </c>
      <c r="G114" s="17" t="s">
        <v>206</v>
      </c>
      <c r="H114" s="17">
        <v>27</v>
      </c>
      <c r="I114" s="49">
        <v>70</v>
      </c>
      <c r="J114" s="17"/>
      <c r="K114" s="17"/>
      <c r="L114" s="17"/>
      <c r="M114" s="18"/>
    </row>
    <row r="115" spans="1:13" x14ac:dyDescent="0.2">
      <c r="A115" s="7" t="s">
        <v>19</v>
      </c>
      <c r="B115" s="17">
        <v>9</v>
      </c>
      <c r="C115" s="17">
        <v>5</v>
      </c>
      <c r="D115" s="17">
        <v>23</v>
      </c>
      <c r="E115" s="49">
        <v>37</v>
      </c>
      <c r="F115" s="17">
        <v>25</v>
      </c>
      <c r="G115" s="17">
        <v>7</v>
      </c>
      <c r="H115" s="17">
        <v>52</v>
      </c>
      <c r="I115" s="49">
        <v>84</v>
      </c>
      <c r="J115" s="17"/>
      <c r="K115" s="17"/>
      <c r="L115" s="17"/>
      <c r="M115" s="18"/>
    </row>
    <row r="116" spans="1:13" x14ac:dyDescent="0.2">
      <c r="A116" s="7" t="s">
        <v>20</v>
      </c>
      <c r="B116" s="17">
        <v>11</v>
      </c>
      <c r="C116" s="17">
        <v>41</v>
      </c>
      <c r="D116" s="17">
        <v>292</v>
      </c>
      <c r="E116" s="49">
        <v>344</v>
      </c>
      <c r="F116" s="17">
        <v>25</v>
      </c>
      <c r="G116" s="17">
        <v>555</v>
      </c>
      <c r="H116" s="17">
        <v>1755</v>
      </c>
      <c r="I116" s="49">
        <v>2335</v>
      </c>
      <c r="J116" s="17"/>
      <c r="K116" s="17"/>
      <c r="L116" s="17"/>
      <c r="M116" s="18"/>
    </row>
    <row r="117" spans="1:13" x14ac:dyDescent="0.2">
      <c r="A117" s="7" t="s">
        <v>21</v>
      </c>
      <c r="B117" s="17">
        <v>16</v>
      </c>
      <c r="C117" s="17" t="s">
        <v>206</v>
      </c>
      <c r="D117" s="17">
        <v>8</v>
      </c>
      <c r="E117" s="49">
        <v>25</v>
      </c>
      <c r="F117" s="17">
        <v>38</v>
      </c>
      <c r="G117" s="17" t="s">
        <v>206</v>
      </c>
      <c r="H117" s="17">
        <v>16</v>
      </c>
      <c r="I117" s="49">
        <v>55</v>
      </c>
      <c r="J117" s="17"/>
      <c r="K117" s="17"/>
      <c r="L117" s="17"/>
      <c r="M117" s="18"/>
    </row>
    <row r="118" spans="1:13" x14ac:dyDescent="0.2">
      <c r="A118" s="7" t="s">
        <v>22</v>
      </c>
      <c r="B118" s="17">
        <v>9</v>
      </c>
      <c r="C118" s="17">
        <v>0</v>
      </c>
      <c r="D118" s="17">
        <v>11</v>
      </c>
      <c r="E118" s="49">
        <v>20</v>
      </c>
      <c r="F118" s="17">
        <v>24</v>
      </c>
      <c r="G118" s="17">
        <v>0</v>
      </c>
      <c r="H118" s="17">
        <v>43</v>
      </c>
      <c r="I118" s="49">
        <v>67</v>
      </c>
      <c r="J118" s="17"/>
      <c r="K118" s="17"/>
      <c r="L118" s="17"/>
      <c r="M118" s="18"/>
    </row>
    <row r="119" spans="1:13" x14ac:dyDescent="0.2">
      <c r="A119" s="7" t="s">
        <v>24</v>
      </c>
      <c r="B119" s="17">
        <v>49</v>
      </c>
      <c r="C119" s="17">
        <v>25</v>
      </c>
      <c r="D119" s="17">
        <v>112</v>
      </c>
      <c r="E119" s="49">
        <v>186</v>
      </c>
      <c r="F119" s="17">
        <v>141</v>
      </c>
      <c r="G119" s="17">
        <v>48</v>
      </c>
      <c r="H119" s="17">
        <v>311</v>
      </c>
      <c r="I119" s="49">
        <v>500</v>
      </c>
      <c r="J119" s="17"/>
      <c r="K119" s="17"/>
      <c r="L119" s="17"/>
      <c r="M119" s="18"/>
    </row>
    <row r="120" spans="1:13" x14ac:dyDescent="0.2">
      <c r="A120" s="7" t="s">
        <v>25</v>
      </c>
      <c r="B120" s="17">
        <v>17</v>
      </c>
      <c r="C120" s="17" t="s">
        <v>206</v>
      </c>
      <c r="D120" s="17">
        <v>16</v>
      </c>
      <c r="E120" s="49">
        <v>35</v>
      </c>
      <c r="F120" s="17">
        <v>48</v>
      </c>
      <c r="G120" s="17" t="s">
        <v>206</v>
      </c>
      <c r="H120" s="17">
        <v>57</v>
      </c>
      <c r="I120" s="49">
        <v>119</v>
      </c>
      <c r="J120" s="17"/>
      <c r="K120" s="17"/>
      <c r="L120" s="17"/>
      <c r="M120" s="18"/>
    </row>
    <row r="121" spans="1:13" x14ac:dyDescent="0.2">
      <c r="A121" s="7" t="s">
        <v>26</v>
      </c>
      <c r="B121" s="17">
        <v>9</v>
      </c>
      <c r="C121" s="17">
        <v>4</v>
      </c>
      <c r="D121" s="17">
        <v>11</v>
      </c>
      <c r="E121" s="49">
        <v>24</v>
      </c>
      <c r="F121" s="17">
        <v>28</v>
      </c>
      <c r="G121" s="17">
        <v>29</v>
      </c>
      <c r="H121" s="17">
        <v>22</v>
      </c>
      <c r="I121" s="49">
        <v>79</v>
      </c>
      <c r="J121" s="17"/>
      <c r="K121" s="17"/>
      <c r="L121" s="17"/>
      <c r="M121" s="18"/>
    </row>
    <row r="122" spans="1:13" x14ac:dyDescent="0.2">
      <c r="A122" s="7" t="s">
        <v>27</v>
      </c>
      <c r="B122" s="17">
        <v>13</v>
      </c>
      <c r="C122" s="17">
        <v>20</v>
      </c>
      <c r="D122" s="17">
        <v>61</v>
      </c>
      <c r="E122" s="49">
        <v>94</v>
      </c>
      <c r="F122" s="17">
        <v>36</v>
      </c>
      <c r="G122" s="17">
        <v>87</v>
      </c>
      <c r="H122" s="17">
        <v>322</v>
      </c>
      <c r="I122" s="49">
        <v>445</v>
      </c>
      <c r="J122" s="17"/>
      <c r="K122" s="17"/>
      <c r="L122" s="17"/>
      <c r="M122" s="18"/>
    </row>
    <row r="123" spans="1:13" x14ac:dyDescent="0.2">
      <c r="A123" s="7" t="s">
        <v>28</v>
      </c>
      <c r="B123" s="17" t="s">
        <v>206</v>
      </c>
      <c r="C123" s="17">
        <v>0</v>
      </c>
      <c r="D123" s="17">
        <v>9</v>
      </c>
      <c r="E123" s="49">
        <v>12</v>
      </c>
      <c r="F123" s="17" t="s">
        <v>206</v>
      </c>
      <c r="G123" s="17">
        <v>0</v>
      </c>
      <c r="H123" s="17">
        <v>23</v>
      </c>
      <c r="I123" s="49">
        <v>28</v>
      </c>
      <c r="J123" s="17"/>
      <c r="K123" s="17"/>
      <c r="L123" s="17"/>
      <c r="M123" s="18"/>
    </row>
    <row r="124" spans="1:13" x14ac:dyDescent="0.2">
      <c r="A124" s="7" t="s">
        <v>29</v>
      </c>
      <c r="B124" s="17">
        <v>10</v>
      </c>
      <c r="C124" s="17">
        <v>8</v>
      </c>
      <c r="D124" s="17">
        <v>25</v>
      </c>
      <c r="E124" s="49">
        <v>43</v>
      </c>
      <c r="F124" s="17">
        <v>28</v>
      </c>
      <c r="G124" s="17">
        <v>104</v>
      </c>
      <c r="H124" s="17">
        <v>63</v>
      </c>
      <c r="I124" s="49">
        <v>195</v>
      </c>
      <c r="J124" s="17"/>
      <c r="K124" s="17"/>
      <c r="L124" s="17"/>
      <c r="M124" s="18"/>
    </row>
    <row r="125" spans="1:13" x14ac:dyDescent="0.2">
      <c r="A125" s="7" t="s">
        <v>30</v>
      </c>
      <c r="B125" s="17" t="s">
        <v>206</v>
      </c>
      <c r="C125" s="17" t="s">
        <v>206</v>
      </c>
      <c r="D125" s="17">
        <v>7</v>
      </c>
      <c r="E125" s="49">
        <v>12</v>
      </c>
      <c r="F125" s="17" t="s">
        <v>206</v>
      </c>
      <c r="G125" s="17" t="s">
        <v>206</v>
      </c>
      <c r="H125" s="17">
        <v>19</v>
      </c>
      <c r="I125" s="49">
        <v>47</v>
      </c>
      <c r="J125" s="17"/>
      <c r="K125" s="17"/>
      <c r="L125" s="17"/>
      <c r="M125" s="18"/>
    </row>
    <row r="126" spans="1:13" x14ac:dyDescent="0.2">
      <c r="A126" s="7" t="s">
        <v>93</v>
      </c>
      <c r="B126" s="17">
        <v>44</v>
      </c>
      <c r="C126" s="17">
        <v>13</v>
      </c>
      <c r="D126" s="17">
        <v>49</v>
      </c>
      <c r="E126" s="49">
        <v>106</v>
      </c>
      <c r="F126" s="17">
        <v>103</v>
      </c>
      <c r="G126" s="17">
        <v>45</v>
      </c>
      <c r="H126" s="17">
        <v>212</v>
      </c>
      <c r="I126" s="49">
        <v>360</v>
      </c>
      <c r="J126" s="17"/>
      <c r="K126" s="17"/>
      <c r="L126" s="17"/>
      <c r="M126" s="18"/>
    </row>
    <row r="127" spans="1:13" x14ac:dyDescent="0.2">
      <c r="A127" s="7" t="s">
        <v>102</v>
      </c>
      <c r="B127" s="17">
        <v>35</v>
      </c>
      <c r="C127" s="17" t="s">
        <v>206</v>
      </c>
      <c r="D127" s="17">
        <v>31</v>
      </c>
      <c r="E127" s="49">
        <v>68</v>
      </c>
      <c r="F127" s="17">
        <v>104</v>
      </c>
      <c r="G127" s="17" t="s">
        <v>206</v>
      </c>
      <c r="H127" s="17">
        <v>112</v>
      </c>
      <c r="I127" s="49">
        <v>219</v>
      </c>
      <c r="J127" s="17"/>
      <c r="K127" s="17"/>
      <c r="L127" s="17"/>
      <c r="M127" s="18"/>
    </row>
    <row r="128" spans="1:13" ht="13.5" thickBot="1" x14ac:dyDescent="0.25">
      <c r="A128" s="16"/>
      <c r="B128" s="60"/>
      <c r="C128" s="55"/>
      <c r="D128" s="55"/>
      <c r="E128" s="56"/>
      <c r="F128" s="55"/>
      <c r="G128" s="55"/>
      <c r="H128" s="55"/>
      <c r="I128" s="56"/>
      <c r="J128" s="55"/>
      <c r="K128" s="55"/>
      <c r="L128" s="55"/>
      <c r="M128" s="69"/>
    </row>
    <row r="130" spans="1:1" x14ac:dyDescent="0.2">
      <c r="A130" s="10" t="str">
        <f>VLOOKUP("&lt;Legende_1&gt;",Uebersetzungen!$B$3:$E$352,Uebersetzungen!$B$2+1,FALSE)</f>
        <v>* aus Datenschutzgründen nicht einzeln ausgewiesen</v>
      </c>
    </row>
    <row r="132" spans="1:1" x14ac:dyDescent="0.2">
      <c r="A132" s="5" t="str">
        <f>VLOOKUP("&lt;Quelle_1&gt;",Uebersetzungen!$B$3:$E$56,Uebersetzungen!$B$2+1,FALSE)</f>
        <v>Quelle: BFS (STATENT)</v>
      </c>
    </row>
    <row r="133" spans="1:1" x14ac:dyDescent="0.2">
      <c r="A133" s="10" t="str">
        <f>VLOOKUP("&lt;Aktualisierung&gt;",Uebersetzungen!$B$3:$E$56,Uebersetzungen!$B$2+1,FALSE)</f>
        <v>Letztmals aktualisiert am: 21.08.2024</v>
      </c>
    </row>
  </sheetData>
  <sheetProtection sheet="1" objects="1" scenarios="1"/>
  <mergeCells count="5">
    <mergeCell ref="A7:E7"/>
    <mergeCell ref="A9:J9"/>
    <mergeCell ref="B12:E12"/>
    <mergeCell ref="F12:I12"/>
    <mergeCell ref="J12:M12"/>
  </mergeCells>
  <pageMargins left="0.7" right="0.7" top="0.78740157499999996" bottom="0.78740157499999996" header="0.3" footer="0.3"/>
  <pageSetup paperSize="9" scale="35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21" r:id="rId4" name="Option Button 1">
              <controlPr defaultSize="0" autoFill="0" autoLine="0" autoPict="0">
                <anchor moveWithCells="1">
                  <from>
                    <xdr:col>4</xdr:col>
                    <xdr:colOff>990600</xdr:colOff>
                    <xdr:row>1</xdr:row>
                    <xdr:rowOff>114300</xdr:rowOff>
                  </from>
                  <to>
                    <xdr:col>5</xdr:col>
                    <xdr:colOff>904875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22" r:id="rId5" name="Option Button 2">
              <controlPr defaultSize="0" autoFill="0" autoLine="0" autoPict="0">
                <anchor moveWithCells="1">
                  <from>
                    <xdr:col>4</xdr:col>
                    <xdr:colOff>990600</xdr:colOff>
                    <xdr:row>2</xdr:row>
                    <xdr:rowOff>104775</xdr:rowOff>
                  </from>
                  <to>
                    <xdr:col>6</xdr:col>
                    <xdr:colOff>142875</xdr:colOff>
                    <xdr:row>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23" r:id="rId6" name="Option Button 3">
              <controlPr defaultSize="0" autoFill="0" autoLine="0" autoPict="0">
                <anchor moveWithCells="1">
                  <from>
                    <xdr:col>4</xdr:col>
                    <xdr:colOff>990600</xdr:colOff>
                    <xdr:row>3</xdr:row>
                    <xdr:rowOff>66675</xdr:rowOff>
                  </from>
                  <to>
                    <xdr:col>5</xdr:col>
                    <xdr:colOff>904875</xdr:colOff>
                    <xdr:row>4</xdr:row>
                    <xdr:rowOff>95250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133"/>
  <sheetViews>
    <sheetView zoomScaleNormal="100" workbookViewId="0"/>
  </sheetViews>
  <sheetFormatPr baseColWidth="10" defaultRowHeight="12.75" x14ac:dyDescent="0.2"/>
  <cols>
    <col min="1" max="1" width="35.7109375" style="10" customWidth="1"/>
    <col min="2" max="11" width="16.7109375" style="10" customWidth="1"/>
    <col min="12" max="12" width="16.7109375" style="22" customWidth="1"/>
    <col min="13" max="13" width="16.7109375" style="10" customWidth="1"/>
    <col min="14" max="16384" width="11.42578125" style="10"/>
  </cols>
  <sheetData>
    <row r="1" spans="1:13" s="1" customFormat="1" x14ac:dyDescent="0.2">
      <c r="L1" s="2"/>
    </row>
    <row r="2" spans="1:13" s="1" customFormat="1" ht="15.75" x14ac:dyDescent="0.25">
      <c r="B2" s="13"/>
      <c r="C2" s="13"/>
      <c r="D2" s="14"/>
      <c r="E2" s="14"/>
      <c r="F2" s="14"/>
      <c r="G2" s="14"/>
      <c r="H2" s="14"/>
      <c r="I2" s="14"/>
      <c r="J2" s="14"/>
      <c r="K2" s="14"/>
      <c r="L2" s="20"/>
    </row>
    <row r="3" spans="1:13" s="1" customFormat="1" ht="15.75" x14ac:dyDescent="0.25">
      <c r="B3" s="13"/>
      <c r="C3" s="13"/>
      <c r="D3" s="14"/>
      <c r="E3" s="14"/>
      <c r="F3" s="14"/>
      <c r="G3" s="14"/>
      <c r="H3" s="14"/>
      <c r="I3" s="14"/>
      <c r="J3" s="14"/>
      <c r="K3" s="14"/>
      <c r="L3" s="20"/>
    </row>
    <row r="4" spans="1:13" s="1" customFormat="1" ht="15.75" x14ac:dyDescent="0.25">
      <c r="B4" s="13"/>
      <c r="C4" s="13"/>
      <c r="D4" s="14"/>
      <c r="E4" s="14"/>
      <c r="F4" s="14"/>
      <c r="G4" s="14"/>
      <c r="H4" s="14"/>
      <c r="I4" s="14"/>
      <c r="J4" s="14"/>
      <c r="K4" s="14"/>
      <c r="L4" s="20"/>
    </row>
    <row r="5" spans="1:13" s="2" customFormat="1" x14ac:dyDescent="0.2"/>
    <row r="6" spans="1:13" s="1" customFormat="1" ht="6" customHeight="1" x14ac:dyDescent="0.2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</row>
    <row r="7" spans="1:13" s="2" customFormat="1" ht="15.75" customHeight="1" x14ac:dyDescent="0.2">
      <c r="A7" s="73" t="str">
        <f>VLOOKUP("&lt;Fachbereich&gt;",Uebersetzungen!$B$3:$E$103,Uebersetzungen!$B$2+1,FALSE)</f>
        <v>Daten &amp; Statistik</v>
      </c>
      <c r="B7" s="73"/>
      <c r="C7" s="73"/>
      <c r="D7" s="73"/>
      <c r="E7" s="73"/>
      <c r="F7" s="3"/>
      <c r="G7" s="3"/>
      <c r="H7" s="3"/>
      <c r="I7" s="3"/>
      <c r="J7" s="3"/>
      <c r="K7" s="3"/>
      <c r="L7" s="3"/>
    </row>
    <row r="8" spans="1:13" s="2" customFormat="1" ht="15.75" customHeight="1" x14ac:dyDescent="0.2">
      <c r="B8" s="43"/>
      <c r="C8" s="43"/>
      <c r="D8" s="43"/>
      <c r="E8" s="43"/>
      <c r="F8" s="3"/>
      <c r="G8" s="3"/>
      <c r="H8" s="3"/>
      <c r="I8" s="3"/>
      <c r="J8" s="3"/>
      <c r="K8" s="3"/>
      <c r="L8" s="3"/>
    </row>
    <row r="9" spans="1:13" s="2" customFormat="1" ht="15.75" customHeight="1" x14ac:dyDescent="0.25">
      <c r="A9" s="74" t="str">
        <f>VLOOKUP("&lt;Titel&gt;",Uebersetzungen!$B$3:$E$35,Uebersetzungen!$B$2+1,FALSE)</f>
        <v>Wirtschaftsstruktur der Bündner Regionen und Gemeinden</v>
      </c>
      <c r="B9" s="75"/>
      <c r="C9" s="75"/>
      <c r="D9" s="75"/>
      <c r="E9" s="75"/>
      <c r="F9" s="75"/>
      <c r="G9" s="75"/>
      <c r="H9" s="75"/>
      <c r="I9" s="75"/>
      <c r="J9" s="75"/>
      <c r="K9" s="44"/>
    </row>
    <row r="10" spans="1:13" s="5" customFormat="1" x14ac:dyDescent="0.2">
      <c r="A10" s="37" t="str">
        <f>VLOOKUP("&lt;UTitel&gt;",Uebersetzungen!$B$3:$E$103,Uebersetzungen!$B$2+1,FALSE)</f>
        <v>(Gemeindestand 2024: 101 Gemeinden)</v>
      </c>
      <c r="B10" s="38"/>
      <c r="C10" s="38"/>
      <c r="D10" s="39"/>
      <c r="E10" s="39"/>
      <c r="F10" s="39"/>
      <c r="G10" s="40"/>
      <c r="H10" s="40"/>
      <c r="I10" s="40"/>
    </row>
    <row r="11" spans="1:13" s="4" customFormat="1" ht="13.5" thickBot="1" x14ac:dyDescent="0.25">
      <c r="L11" s="21"/>
    </row>
    <row r="12" spans="1:13" s="67" customFormat="1" ht="17.25" customHeight="1" x14ac:dyDescent="0.2">
      <c r="A12" s="66"/>
      <c r="B12" s="76" t="str">
        <f>VLOOKUP("&lt;SpaltenTitel_1&gt;",Uebersetzungen!$B$3:$E$33,Uebersetzungen!$B$2+1,FALSE)</f>
        <v>Arbeitsstätten</v>
      </c>
      <c r="C12" s="77"/>
      <c r="D12" s="77"/>
      <c r="E12" s="78"/>
      <c r="F12" s="76" t="str">
        <f>VLOOKUP("&lt;SpaltenTitel_2&gt;",Uebersetzungen!$B$3:$E$33,Uebersetzungen!$B$2+1,FALSE)</f>
        <v>Beschäftigte</v>
      </c>
      <c r="G12" s="77"/>
      <c r="H12" s="77"/>
      <c r="I12" s="78"/>
      <c r="J12" s="76" t="str">
        <f>VLOOKUP("&lt;SpaltenTitel_3&gt;",Uebersetzungen!$B$3:$E$33,Uebersetzungen!$B$2+1,FALSE)</f>
        <v>Vollzeitäquivalente (VZÄ)</v>
      </c>
      <c r="K12" s="77"/>
      <c r="L12" s="77"/>
      <c r="M12" s="79"/>
    </row>
    <row r="13" spans="1:13" s="42" customFormat="1" ht="17.25" customHeight="1" x14ac:dyDescent="0.2">
      <c r="A13" s="45"/>
      <c r="B13" s="58" t="str">
        <f>VLOOKUP("&lt;SpaltenTitel_1.1&gt;",Uebersetzungen!$B$3:$E$33,Uebersetzungen!$B$2+1,FALSE)</f>
        <v>Primärer Sektor</v>
      </c>
      <c r="C13" s="46" t="str">
        <f>VLOOKUP("&lt;SpaltenTitel_1.2&gt;",Uebersetzungen!$B$3:$E$33,Uebersetzungen!$B$2+1,FALSE)</f>
        <v>Sekundärer Sektor</v>
      </c>
      <c r="D13" s="46" t="str">
        <f>VLOOKUP("&lt;SpaltenTitel_1.3&gt;",Uebersetzungen!$B$3:$E$72,Uebersetzungen!$B$2+1,FALSE)</f>
        <v>Tertiärer Sektor</v>
      </c>
      <c r="E13" s="47" t="str">
        <f>VLOOKUP("&lt;SpaltenTitel_1.4&gt;",Uebersetzungen!$B$3:$E$72,Uebersetzungen!$B$2+1,FALSE)</f>
        <v>Total</v>
      </c>
      <c r="F13" s="58" t="str">
        <f>VLOOKUP("&lt;SpaltenTitel_1.1&gt;",Uebersetzungen!$B$3:$E$33,Uebersetzungen!$B$2+1,FALSE)</f>
        <v>Primärer Sektor</v>
      </c>
      <c r="G13" s="46" t="str">
        <f>VLOOKUP("&lt;SpaltenTitel_1.2&gt;",Uebersetzungen!$B$3:$E$33,Uebersetzungen!$B$2+1,FALSE)</f>
        <v>Sekundärer Sektor</v>
      </c>
      <c r="H13" s="46" t="str">
        <f>VLOOKUP("&lt;SpaltenTitel_1.3&gt;",Uebersetzungen!$B$3:$E$72,Uebersetzungen!$B$2+1,FALSE)</f>
        <v>Tertiärer Sektor</v>
      </c>
      <c r="I13" s="47" t="str">
        <f>VLOOKUP("&lt;SpaltenTitel_1.4&gt;",Uebersetzungen!$B$3:$E$72,Uebersetzungen!$B$2+1,FALSE)</f>
        <v>Total</v>
      </c>
      <c r="J13" s="58" t="str">
        <f>VLOOKUP("&lt;SpaltenTitel_1.1&gt;",Uebersetzungen!$B$3:$E$33,Uebersetzungen!$B$2+1,FALSE)</f>
        <v>Primärer Sektor</v>
      </c>
      <c r="K13" s="46" t="str">
        <f>VLOOKUP("&lt;SpaltenTitel_1.2&gt;",Uebersetzungen!$B$3:$E$33,Uebersetzungen!$B$2+1,FALSE)</f>
        <v>Sekundärer Sektor</v>
      </c>
      <c r="L13" s="46" t="str">
        <f>VLOOKUP("&lt;SpaltenTitel_1.3&gt;",Uebersetzungen!$B$3:$E$72,Uebersetzungen!$B$2+1,FALSE)</f>
        <v>Tertiärer Sektor</v>
      </c>
      <c r="M13" s="68" t="str">
        <f>VLOOKUP("&lt;SpaltenTitel_1.4&gt;",Uebersetzungen!$B$3:$E$72,Uebersetzungen!$B$2+1,FALSE)</f>
        <v>Total</v>
      </c>
    </row>
    <row r="14" spans="1:13" x14ac:dyDescent="0.2">
      <c r="A14" s="15"/>
      <c r="B14" s="59"/>
      <c r="C14" s="48"/>
      <c r="D14" s="48"/>
      <c r="E14" s="49"/>
      <c r="F14" s="17"/>
      <c r="G14" s="48"/>
      <c r="H14" s="48"/>
      <c r="I14" s="50"/>
      <c r="J14" s="17"/>
      <c r="K14" s="17"/>
      <c r="L14" s="48"/>
      <c r="M14" s="51"/>
    </row>
    <row r="15" spans="1:13" x14ac:dyDescent="0.2">
      <c r="A15" s="57" t="str">
        <f>VLOOKUP("&lt;Zeilentitel_1&gt;",Uebersetzungen!$B$3:$E$103,Uebersetzungen!$B$2+1,FALSE)</f>
        <v>GRAUBÜNDEN</v>
      </c>
      <c r="B15" s="53">
        <v>2610</v>
      </c>
      <c r="C15" s="8">
        <v>3048</v>
      </c>
      <c r="D15" s="8">
        <v>15200</v>
      </c>
      <c r="E15" s="52">
        <v>20858</v>
      </c>
      <c r="F15" s="8">
        <v>7016</v>
      </c>
      <c r="G15" s="8">
        <v>26539</v>
      </c>
      <c r="H15" s="8">
        <v>93310</v>
      </c>
      <c r="I15" s="52">
        <v>126865</v>
      </c>
      <c r="J15" s="8"/>
      <c r="K15" s="8"/>
      <c r="L15" s="8"/>
      <c r="M15" s="11"/>
    </row>
    <row r="16" spans="1:13" x14ac:dyDescent="0.2">
      <c r="A16" s="6" t="str">
        <f>VLOOKUP("&lt;Zeilentitel_2&gt;",Uebersetzungen!$B$3:$E$103,Uebersetzungen!$B$2+1,FALSE)</f>
        <v>Region Albula</v>
      </c>
      <c r="B16" s="9"/>
      <c r="C16" s="9"/>
      <c r="D16" s="9"/>
      <c r="E16" s="54"/>
      <c r="F16" s="9"/>
      <c r="G16" s="9"/>
      <c r="H16" s="9"/>
      <c r="I16" s="54"/>
      <c r="J16" s="9"/>
      <c r="K16" s="9"/>
      <c r="L16" s="9"/>
      <c r="M16" s="12"/>
    </row>
    <row r="17" spans="1:13" x14ac:dyDescent="0.2">
      <c r="A17" s="7" t="s">
        <v>1</v>
      </c>
      <c r="B17" s="17">
        <v>31</v>
      </c>
      <c r="C17" s="17">
        <v>50</v>
      </c>
      <c r="D17" s="17">
        <v>286</v>
      </c>
      <c r="E17" s="49">
        <v>367</v>
      </c>
      <c r="F17" s="17">
        <v>71</v>
      </c>
      <c r="G17" s="17">
        <v>343</v>
      </c>
      <c r="H17" s="17">
        <v>2175</v>
      </c>
      <c r="I17" s="49">
        <v>2589</v>
      </c>
      <c r="J17" s="17"/>
      <c r="K17" s="17"/>
      <c r="L17" s="17"/>
      <c r="M17" s="18"/>
    </row>
    <row r="18" spans="1:13" x14ac:dyDescent="0.2">
      <c r="A18" s="7" t="s">
        <v>2</v>
      </c>
      <c r="B18" s="17">
        <v>9</v>
      </c>
      <c r="C18" s="17">
        <v>6</v>
      </c>
      <c r="D18" s="17">
        <v>37</v>
      </c>
      <c r="E18" s="49">
        <v>52</v>
      </c>
      <c r="F18" s="17">
        <v>26</v>
      </c>
      <c r="G18" s="17">
        <v>13</v>
      </c>
      <c r="H18" s="17">
        <v>103</v>
      </c>
      <c r="I18" s="49">
        <v>142</v>
      </c>
      <c r="J18" s="17"/>
      <c r="K18" s="17"/>
      <c r="L18" s="17"/>
      <c r="M18" s="18"/>
    </row>
    <row r="19" spans="1:13" x14ac:dyDescent="0.2">
      <c r="A19" s="7" t="s">
        <v>95</v>
      </c>
      <c r="B19" s="17" t="s">
        <v>206</v>
      </c>
      <c r="C19" s="17" t="s">
        <v>206</v>
      </c>
      <c r="D19" s="17">
        <v>12</v>
      </c>
      <c r="E19" s="49">
        <v>16</v>
      </c>
      <c r="F19" s="17" t="s">
        <v>206</v>
      </c>
      <c r="G19" s="17" t="s">
        <v>206</v>
      </c>
      <c r="H19" s="17">
        <v>41</v>
      </c>
      <c r="I19" s="49">
        <v>82</v>
      </c>
      <c r="J19" s="17"/>
      <c r="K19" s="17"/>
      <c r="L19" s="17"/>
      <c r="M19" s="18"/>
    </row>
    <row r="20" spans="1:13" x14ac:dyDescent="0.2">
      <c r="A20" s="7" t="s">
        <v>3</v>
      </c>
      <c r="B20" s="17">
        <v>50</v>
      </c>
      <c r="C20" s="17">
        <v>28</v>
      </c>
      <c r="D20" s="17">
        <v>94</v>
      </c>
      <c r="E20" s="49">
        <v>172</v>
      </c>
      <c r="F20" s="17">
        <v>125</v>
      </c>
      <c r="G20" s="17">
        <v>92</v>
      </c>
      <c r="H20" s="17">
        <v>443</v>
      </c>
      <c r="I20" s="49">
        <v>660</v>
      </c>
      <c r="J20" s="17"/>
      <c r="K20" s="17"/>
      <c r="L20" s="17"/>
      <c r="M20" s="18"/>
    </row>
    <row r="21" spans="1:13" x14ac:dyDescent="0.2">
      <c r="A21" s="7" t="s">
        <v>89</v>
      </c>
      <c r="B21" s="17">
        <v>76</v>
      </c>
      <c r="C21" s="17">
        <v>61</v>
      </c>
      <c r="D21" s="17">
        <v>186</v>
      </c>
      <c r="E21" s="49">
        <v>323</v>
      </c>
      <c r="F21" s="17">
        <v>185</v>
      </c>
      <c r="G21" s="17">
        <v>327</v>
      </c>
      <c r="H21" s="17">
        <v>896</v>
      </c>
      <c r="I21" s="49">
        <v>1408</v>
      </c>
      <c r="J21" s="17"/>
      <c r="K21" s="17"/>
      <c r="L21" s="17"/>
      <c r="M21" s="18"/>
    </row>
    <row r="22" spans="1:13" x14ac:dyDescent="0.2">
      <c r="A22" s="7" t="s">
        <v>92</v>
      </c>
      <c r="B22" s="17">
        <v>21</v>
      </c>
      <c r="C22" s="17">
        <v>20</v>
      </c>
      <c r="D22" s="17">
        <v>72</v>
      </c>
      <c r="E22" s="49">
        <v>113</v>
      </c>
      <c r="F22" s="17">
        <v>117</v>
      </c>
      <c r="G22" s="17">
        <v>117</v>
      </c>
      <c r="H22" s="17">
        <v>344</v>
      </c>
      <c r="I22" s="49">
        <v>578</v>
      </c>
      <c r="J22" s="17"/>
      <c r="K22" s="17"/>
      <c r="L22" s="17"/>
      <c r="M22" s="18"/>
    </row>
    <row r="23" spans="1:13" x14ac:dyDescent="0.2">
      <c r="A23" s="6" t="str">
        <f>VLOOKUP("&lt;Zeilentitel_3&gt;",Uebersetzungen!$B$3:$E$103,Uebersetzungen!$B$2+1,FALSE)</f>
        <v>Region Bernina</v>
      </c>
      <c r="B23" s="9"/>
      <c r="C23" s="9"/>
      <c r="D23" s="9"/>
      <c r="E23" s="54"/>
      <c r="F23" s="9"/>
      <c r="G23" s="9"/>
      <c r="H23" s="9"/>
      <c r="I23" s="54"/>
      <c r="J23" s="9"/>
      <c r="K23" s="9"/>
      <c r="L23" s="9"/>
      <c r="M23" s="12"/>
    </row>
    <row r="24" spans="1:13" x14ac:dyDescent="0.2">
      <c r="A24" s="7" t="s">
        <v>4</v>
      </c>
      <c r="B24" s="17">
        <v>25</v>
      </c>
      <c r="C24" s="17">
        <v>30</v>
      </c>
      <c r="D24" s="17">
        <v>79</v>
      </c>
      <c r="E24" s="49">
        <v>134</v>
      </c>
      <c r="F24" s="17">
        <v>103</v>
      </c>
      <c r="G24" s="17">
        <v>373</v>
      </c>
      <c r="H24" s="17">
        <v>284</v>
      </c>
      <c r="I24" s="49">
        <v>760</v>
      </c>
      <c r="J24" s="17"/>
      <c r="K24" s="17"/>
      <c r="L24" s="17"/>
      <c r="M24" s="18"/>
    </row>
    <row r="25" spans="1:13" x14ac:dyDescent="0.2">
      <c r="A25" s="7" t="s">
        <v>5</v>
      </c>
      <c r="B25" s="17">
        <v>72</v>
      </c>
      <c r="C25" s="17">
        <v>90</v>
      </c>
      <c r="D25" s="17">
        <v>263</v>
      </c>
      <c r="E25" s="49">
        <v>425</v>
      </c>
      <c r="F25" s="17">
        <v>217</v>
      </c>
      <c r="G25" s="17">
        <v>610</v>
      </c>
      <c r="H25" s="17">
        <v>1216</v>
      </c>
      <c r="I25" s="49">
        <v>2043</v>
      </c>
      <c r="J25" s="17"/>
      <c r="K25" s="17"/>
      <c r="L25" s="17"/>
      <c r="M25" s="18"/>
    </row>
    <row r="26" spans="1:13" x14ac:dyDescent="0.2">
      <c r="A26" s="6" t="str">
        <f>VLOOKUP("&lt;Zeilentitel_4&gt;",Uebersetzungen!$B$3:$E$103,Uebersetzungen!$B$2+1,FALSE)</f>
        <v>Region Engiadina Bassa/Val Müstair</v>
      </c>
      <c r="B26" s="9"/>
      <c r="C26" s="9"/>
      <c r="D26" s="9"/>
      <c r="E26" s="54"/>
      <c r="F26" s="9"/>
      <c r="G26" s="9"/>
      <c r="H26" s="9"/>
      <c r="I26" s="54"/>
      <c r="J26" s="9"/>
      <c r="K26" s="9"/>
      <c r="L26" s="9"/>
      <c r="M26" s="12"/>
    </row>
    <row r="27" spans="1:13" x14ac:dyDescent="0.2">
      <c r="A27" s="7" t="s">
        <v>38</v>
      </c>
      <c r="B27" s="17">
        <v>30</v>
      </c>
      <c r="C27" s="17">
        <v>37</v>
      </c>
      <c r="D27" s="17">
        <v>111</v>
      </c>
      <c r="E27" s="49">
        <v>178</v>
      </c>
      <c r="F27" s="17">
        <v>92</v>
      </c>
      <c r="G27" s="17">
        <v>235</v>
      </c>
      <c r="H27" s="17">
        <v>502</v>
      </c>
      <c r="I27" s="49">
        <v>829</v>
      </c>
      <c r="J27" s="17"/>
      <c r="K27" s="17"/>
      <c r="L27" s="17"/>
      <c r="M27" s="18"/>
    </row>
    <row r="28" spans="1:13" x14ac:dyDescent="0.2">
      <c r="A28" s="7" t="s">
        <v>39</v>
      </c>
      <c r="B28" s="17">
        <v>22</v>
      </c>
      <c r="C28" s="17">
        <v>13</v>
      </c>
      <c r="D28" s="17">
        <v>122</v>
      </c>
      <c r="E28" s="49">
        <v>157</v>
      </c>
      <c r="F28" s="17">
        <v>43</v>
      </c>
      <c r="G28" s="17">
        <v>54</v>
      </c>
      <c r="H28" s="17">
        <v>1135</v>
      </c>
      <c r="I28" s="49">
        <v>1232</v>
      </c>
      <c r="J28" s="17"/>
      <c r="K28" s="17"/>
      <c r="L28" s="17"/>
      <c r="M28" s="18"/>
    </row>
    <row r="29" spans="1:13" x14ac:dyDescent="0.2">
      <c r="A29" s="7" t="s">
        <v>40</v>
      </c>
      <c r="B29" s="17">
        <v>91</v>
      </c>
      <c r="C29" s="17">
        <v>84</v>
      </c>
      <c r="D29" s="17">
        <v>456</v>
      </c>
      <c r="E29" s="49">
        <v>631</v>
      </c>
      <c r="F29" s="17">
        <v>215</v>
      </c>
      <c r="G29" s="17">
        <v>589</v>
      </c>
      <c r="H29" s="17">
        <v>2510</v>
      </c>
      <c r="I29" s="49">
        <v>3314</v>
      </c>
      <c r="J29" s="17"/>
      <c r="K29" s="17"/>
      <c r="L29" s="17"/>
      <c r="M29" s="18"/>
    </row>
    <row r="30" spans="1:13" x14ac:dyDescent="0.2">
      <c r="A30" s="7" t="s">
        <v>41</v>
      </c>
      <c r="B30" s="17">
        <v>39</v>
      </c>
      <c r="C30" s="17">
        <v>24</v>
      </c>
      <c r="D30" s="17">
        <v>57</v>
      </c>
      <c r="E30" s="49">
        <v>120</v>
      </c>
      <c r="F30" s="17">
        <v>101</v>
      </c>
      <c r="G30" s="17">
        <v>118</v>
      </c>
      <c r="H30" s="17">
        <v>179</v>
      </c>
      <c r="I30" s="49">
        <v>398</v>
      </c>
      <c r="J30" s="17"/>
      <c r="K30" s="17"/>
      <c r="L30" s="17"/>
      <c r="M30" s="18"/>
    </row>
    <row r="31" spans="1:13" x14ac:dyDescent="0.2">
      <c r="A31" s="7" t="s">
        <v>60</v>
      </c>
      <c r="B31" s="17">
        <v>54</v>
      </c>
      <c r="C31" s="17">
        <v>37</v>
      </c>
      <c r="D31" s="17">
        <v>154</v>
      </c>
      <c r="E31" s="49">
        <v>245</v>
      </c>
      <c r="F31" s="17">
        <v>145</v>
      </c>
      <c r="G31" s="17">
        <v>332</v>
      </c>
      <c r="H31" s="17">
        <v>685</v>
      </c>
      <c r="I31" s="49">
        <v>1162</v>
      </c>
      <c r="J31" s="17"/>
      <c r="K31" s="17"/>
      <c r="L31" s="17"/>
      <c r="M31" s="18"/>
    </row>
    <row r="32" spans="1:13" x14ac:dyDescent="0.2">
      <c r="A32" s="6" t="str">
        <f>VLOOKUP("&lt;Zeilentitel_5&gt;",Uebersetzungen!$B$3:$E$103,Uebersetzungen!$B$2+1,FALSE)</f>
        <v>Region Imboden</v>
      </c>
      <c r="B32" s="9"/>
      <c r="C32" s="9"/>
      <c r="D32" s="9"/>
      <c r="E32" s="54"/>
      <c r="F32" s="9"/>
      <c r="G32" s="9"/>
      <c r="H32" s="9"/>
      <c r="I32" s="54"/>
      <c r="J32" s="9"/>
      <c r="K32" s="9"/>
      <c r="L32" s="9"/>
      <c r="M32" s="12"/>
    </row>
    <row r="33" spans="1:13" x14ac:dyDescent="0.2">
      <c r="A33" s="7" t="s">
        <v>31</v>
      </c>
      <c r="B33" s="17">
        <v>12</v>
      </c>
      <c r="C33" s="17">
        <v>29</v>
      </c>
      <c r="D33" s="17">
        <v>139</v>
      </c>
      <c r="E33" s="49">
        <v>180</v>
      </c>
      <c r="F33" s="17">
        <v>64</v>
      </c>
      <c r="G33" s="17">
        <v>914</v>
      </c>
      <c r="H33" s="17">
        <v>572</v>
      </c>
      <c r="I33" s="49">
        <v>1550</v>
      </c>
      <c r="J33" s="17"/>
      <c r="K33" s="17"/>
      <c r="L33" s="17"/>
      <c r="M33" s="18"/>
    </row>
    <row r="34" spans="1:13" x14ac:dyDescent="0.2">
      <c r="A34" s="7" t="s">
        <v>32</v>
      </c>
      <c r="B34" s="17">
        <v>16</v>
      </c>
      <c r="C34" s="17">
        <v>72</v>
      </c>
      <c r="D34" s="17">
        <v>289</v>
      </c>
      <c r="E34" s="49">
        <v>377</v>
      </c>
      <c r="F34" s="17">
        <v>48</v>
      </c>
      <c r="G34" s="17">
        <v>1463</v>
      </c>
      <c r="H34" s="17">
        <v>1499</v>
      </c>
      <c r="I34" s="49">
        <v>3010</v>
      </c>
      <c r="J34" s="17"/>
      <c r="K34" s="17"/>
      <c r="L34" s="17"/>
      <c r="M34" s="18"/>
    </row>
    <row r="35" spans="1:13" x14ac:dyDescent="0.2">
      <c r="A35" s="7" t="s">
        <v>33</v>
      </c>
      <c r="B35" s="17">
        <v>6</v>
      </c>
      <c r="C35" s="17">
        <v>16</v>
      </c>
      <c r="D35" s="17">
        <v>51</v>
      </c>
      <c r="E35" s="49">
        <v>73</v>
      </c>
      <c r="F35" s="17">
        <v>13</v>
      </c>
      <c r="G35" s="17">
        <v>194</v>
      </c>
      <c r="H35" s="17">
        <v>128</v>
      </c>
      <c r="I35" s="49">
        <v>335</v>
      </c>
      <c r="J35" s="17"/>
      <c r="K35" s="17"/>
      <c r="L35" s="17"/>
      <c r="M35" s="18"/>
    </row>
    <row r="36" spans="1:13" x14ac:dyDescent="0.2">
      <c r="A36" s="7" t="s">
        <v>34</v>
      </c>
      <c r="B36" s="17">
        <v>9</v>
      </c>
      <c r="C36" s="17">
        <v>37</v>
      </c>
      <c r="D36" s="17">
        <v>74</v>
      </c>
      <c r="E36" s="49">
        <v>120</v>
      </c>
      <c r="F36" s="17">
        <v>36</v>
      </c>
      <c r="G36" s="17">
        <v>211</v>
      </c>
      <c r="H36" s="17">
        <v>238</v>
      </c>
      <c r="I36" s="49">
        <v>485</v>
      </c>
      <c r="J36" s="17"/>
      <c r="K36" s="17"/>
      <c r="L36" s="17"/>
      <c r="M36" s="18"/>
    </row>
    <row r="37" spans="1:13" x14ac:dyDescent="0.2">
      <c r="A37" s="7" t="s">
        <v>35</v>
      </c>
      <c r="B37" s="17">
        <v>18</v>
      </c>
      <c r="C37" s="17">
        <v>43</v>
      </c>
      <c r="D37" s="17">
        <v>251</v>
      </c>
      <c r="E37" s="49">
        <v>312</v>
      </c>
      <c r="F37" s="17">
        <v>47</v>
      </c>
      <c r="G37" s="17">
        <v>311</v>
      </c>
      <c r="H37" s="17">
        <v>1339</v>
      </c>
      <c r="I37" s="49">
        <v>1697</v>
      </c>
      <c r="J37" s="17"/>
      <c r="K37" s="17"/>
      <c r="L37" s="17"/>
      <c r="M37" s="18"/>
    </row>
    <row r="38" spans="1:13" x14ac:dyDescent="0.2">
      <c r="A38" s="7" t="s">
        <v>36</v>
      </c>
      <c r="B38" s="17">
        <v>12</v>
      </c>
      <c r="C38" s="17">
        <v>15</v>
      </c>
      <c r="D38" s="17">
        <v>54</v>
      </c>
      <c r="E38" s="49">
        <v>81</v>
      </c>
      <c r="F38" s="17">
        <v>39</v>
      </c>
      <c r="G38" s="17">
        <v>79</v>
      </c>
      <c r="H38" s="17">
        <v>106</v>
      </c>
      <c r="I38" s="49">
        <v>224</v>
      </c>
      <c r="J38" s="17"/>
      <c r="K38" s="17"/>
      <c r="L38" s="17"/>
      <c r="M38" s="18"/>
    </row>
    <row r="39" spans="1:13" x14ac:dyDescent="0.2">
      <c r="A39" s="7" t="s">
        <v>37</v>
      </c>
      <c r="B39" s="17">
        <v>15</v>
      </c>
      <c r="C39" s="17">
        <v>22</v>
      </c>
      <c r="D39" s="17">
        <v>59</v>
      </c>
      <c r="E39" s="49">
        <v>96</v>
      </c>
      <c r="F39" s="17">
        <v>40</v>
      </c>
      <c r="G39" s="17">
        <v>117</v>
      </c>
      <c r="H39" s="17">
        <v>160</v>
      </c>
      <c r="I39" s="49">
        <v>317</v>
      </c>
      <c r="J39" s="17"/>
      <c r="K39" s="17"/>
      <c r="L39" s="17"/>
      <c r="M39" s="18"/>
    </row>
    <row r="40" spans="1:13" x14ac:dyDescent="0.2">
      <c r="A40" s="6" t="str">
        <f>VLOOKUP("&lt;Zeilentitel_6&gt;",Uebersetzungen!$B$3:$E$103,Uebersetzungen!$B$2+1,FALSE)</f>
        <v>Region Landquart</v>
      </c>
      <c r="B40" s="9"/>
      <c r="C40" s="9"/>
      <c r="D40" s="9"/>
      <c r="E40" s="54"/>
      <c r="F40" s="9"/>
      <c r="G40" s="9"/>
      <c r="H40" s="9"/>
      <c r="I40" s="54"/>
      <c r="J40" s="9"/>
      <c r="K40" s="9"/>
      <c r="L40" s="9"/>
      <c r="M40" s="12"/>
    </row>
    <row r="41" spans="1:13" x14ac:dyDescent="0.2">
      <c r="A41" s="7" t="s">
        <v>71</v>
      </c>
      <c r="B41" s="17">
        <v>29</v>
      </c>
      <c r="C41" s="17">
        <v>55</v>
      </c>
      <c r="D41" s="17">
        <v>151</v>
      </c>
      <c r="E41" s="49">
        <v>235</v>
      </c>
      <c r="F41" s="17">
        <v>72</v>
      </c>
      <c r="G41" s="17">
        <v>623</v>
      </c>
      <c r="H41" s="17">
        <v>463</v>
      </c>
      <c r="I41" s="49">
        <v>1158</v>
      </c>
      <c r="J41" s="17"/>
      <c r="K41" s="17"/>
      <c r="L41" s="17"/>
      <c r="M41" s="18"/>
    </row>
    <row r="42" spans="1:13" x14ac:dyDescent="0.2">
      <c r="A42" s="7" t="s">
        <v>72</v>
      </c>
      <c r="B42" s="17">
        <v>19</v>
      </c>
      <c r="C42" s="17">
        <v>41</v>
      </c>
      <c r="D42" s="17">
        <v>91</v>
      </c>
      <c r="E42" s="49">
        <v>151</v>
      </c>
      <c r="F42" s="17">
        <v>68</v>
      </c>
      <c r="G42" s="17">
        <v>338</v>
      </c>
      <c r="H42" s="17">
        <v>270</v>
      </c>
      <c r="I42" s="49">
        <v>676</v>
      </c>
      <c r="J42" s="17"/>
      <c r="K42" s="17"/>
      <c r="L42" s="17"/>
      <c r="M42" s="18"/>
    </row>
    <row r="43" spans="1:13" x14ac:dyDescent="0.2">
      <c r="A43" s="7" t="s">
        <v>73</v>
      </c>
      <c r="B43" s="17">
        <v>23</v>
      </c>
      <c r="C43" s="17">
        <v>40</v>
      </c>
      <c r="D43" s="17">
        <v>187</v>
      </c>
      <c r="E43" s="49">
        <v>250</v>
      </c>
      <c r="F43" s="17">
        <v>73</v>
      </c>
      <c r="G43" s="17">
        <v>290</v>
      </c>
      <c r="H43" s="17">
        <v>960</v>
      </c>
      <c r="I43" s="49">
        <v>1323</v>
      </c>
      <c r="J43" s="17"/>
      <c r="K43" s="17"/>
      <c r="L43" s="17"/>
      <c r="M43" s="18"/>
    </row>
    <row r="44" spans="1:13" x14ac:dyDescent="0.2">
      <c r="A44" s="7" t="s">
        <v>74</v>
      </c>
      <c r="B44" s="17">
        <v>27</v>
      </c>
      <c r="C44" s="17">
        <v>5</v>
      </c>
      <c r="D44" s="17">
        <v>33</v>
      </c>
      <c r="E44" s="49">
        <v>65</v>
      </c>
      <c r="F44" s="17">
        <v>103</v>
      </c>
      <c r="G44" s="17">
        <v>7</v>
      </c>
      <c r="H44" s="17">
        <v>70</v>
      </c>
      <c r="I44" s="49">
        <v>180</v>
      </c>
      <c r="J44" s="17"/>
      <c r="K44" s="17"/>
      <c r="L44" s="17"/>
      <c r="M44" s="18"/>
    </row>
    <row r="45" spans="1:13" x14ac:dyDescent="0.2">
      <c r="A45" s="7" t="s">
        <v>75</v>
      </c>
      <c r="B45" s="17">
        <v>35</v>
      </c>
      <c r="C45" s="17">
        <v>11</v>
      </c>
      <c r="D45" s="17">
        <v>46</v>
      </c>
      <c r="E45" s="49">
        <v>92</v>
      </c>
      <c r="F45" s="17">
        <v>104</v>
      </c>
      <c r="G45" s="17">
        <v>24</v>
      </c>
      <c r="H45" s="17">
        <v>163</v>
      </c>
      <c r="I45" s="49">
        <v>291</v>
      </c>
      <c r="J45" s="17"/>
      <c r="K45" s="17"/>
      <c r="L45" s="17"/>
      <c r="M45" s="18"/>
    </row>
    <row r="46" spans="1:13" x14ac:dyDescent="0.2">
      <c r="A46" s="7" t="s">
        <v>76</v>
      </c>
      <c r="B46" s="17">
        <v>59</v>
      </c>
      <c r="C46" s="17">
        <v>53</v>
      </c>
      <c r="D46" s="17">
        <v>214</v>
      </c>
      <c r="E46" s="49">
        <v>326</v>
      </c>
      <c r="F46" s="17">
        <v>170</v>
      </c>
      <c r="G46" s="17">
        <v>505</v>
      </c>
      <c r="H46" s="17">
        <v>1033</v>
      </c>
      <c r="I46" s="49">
        <v>1708</v>
      </c>
      <c r="J46" s="17"/>
      <c r="K46" s="17"/>
      <c r="L46" s="17"/>
      <c r="M46" s="18"/>
    </row>
    <row r="47" spans="1:13" x14ac:dyDescent="0.2">
      <c r="A47" s="7" t="s">
        <v>77</v>
      </c>
      <c r="B47" s="17">
        <v>39</v>
      </c>
      <c r="C47" s="17">
        <v>43</v>
      </c>
      <c r="D47" s="17">
        <v>159</v>
      </c>
      <c r="E47" s="49">
        <v>241</v>
      </c>
      <c r="F47" s="17">
        <v>124</v>
      </c>
      <c r="G47" s="17">
        <v>330</v>
      </c>
      <c r="H47" s="17">
        <v>438</v>
      </c>
      <c r="I47" s="49">
        <v>892</v>
      </c>
      <c r="J47" s="17"/>
      <c r="K47" s="17"/>
      <c r="L47" s="17"/>
      <c r="M47" s="18"/>
    </row>
    <row r="48" spans="1:13" x14ac:dyDescent="0.2">
      <c r="A48" s="7" t="s">
        <v>78</v>
      </c>
      <c r="B48" s="17">
        <v>37</v>
      </c>
      <c r="C48" s="17">
        <v>104</v>
      </c>
      <c r="D48" s="17">
        <v>474</v>
      </c>
      <c r="E48" s="49">
        <v>615</v>
      </c>
      <c r="F48" s="17">
        <v>157</v>
      </c>
      <c r="G48" s="17">
        <v>2008</v>
      </c>
      <c r="H48" s="17">
        <v>3565</v>
      </c>
      <c r="I48" s="49">
        <v>5730</v>
      </c>
      <c r="J48" s="17"/>
      <c r="K48" s="17"/>
      <c r="L48" s="17"/>
      <c r="M48" s="18"/>
    </row>
    <row r="49" spans="1:13" x14ac:dyDescent="0.2">
      <c r="A49" s="6" t="str">
        <f>VLOOKUP("&lt;Zeilentitel_7&gt;",Uebersetzungen!$B$3:$E$103,Uebersetzungen!$B$2+1,FALSE)</f>
        <v>Region Maloja</v>
      </c>
      <c r="B49" s="9"/>
      <c r="C49" s="9"/>
      <c r="D49" s="9"/>
      <c r="E49" s="54"/>
      <c r="F49" s="9"/>
      <c r="G49" s="9"/>
      <c r="H49" s="9"/>
      <c r="I49" s="54"/>
      <c r="J49" s="9"/>
      <c r="K49" s="9"/>
      <c r="L49" s="9"/>
      <c r="M49" s="12"/>
    </row>
    <row r="50" spans="1:13" x14ac:dyDescent="0.2">
      <c r="A50" s="7" t="s">
        <v>42</v>
      </c>
      <c r="B50" s="17">
        <v>7</v>
      </c>
      <c r="C50" s="17">
        <v>9</v>
      </c>
      <c r="D50" s="17">
        <v>52</v>
      </c>
      <c r="E50" s="49">
        <v>68</v>
      </c>
      <c r="F50" s="17">
        <v>16</v>
      </c>
      <c r="G50" s="17">
        <v>104</v>
      </c>
      <c r="H50" s="17">
        <v>176</v>
      </c>
      <c r="I50" s="49">
        <v>296</v>
      </c>
      <c r="J50" s="17"/>
      <c r="K50" s="17"/>
      <c r="L50" s="17"/>
      <c r="M50" s="18"/>
    </row>
    <row r="51" spans="1:13" x14ac:dyDescent="0.2">
      <c r="A51" s="7" t="s">
        <v>43</v>
      </c>
      <c r="B51" s="17">
        <v>8</v>
      </c>
      <c r="C51" s="17">
        <v>24</v>
      </c>
      <c r="D51" s="17">
        <v>123</v>
      </c>
      <c r="E51" s="49">
        <v>155</v>
      </c>
      <c r="F51" s="17">
        <v>22</v>
      </c>
      <c r="G51" s="17">
        <v>182</v>
      </c>
      <c r="H51" s="17">
        <v>762</v>
      </c>
      <c r="I51" s="49">
        <v>966</v>
      </c>
      <c r="J51" s="17"/>
      <c r="K51" s="17"/>
      <c r="L51" s="17"/>
      <c r="M51" s="18"/>
    </row>
    <row r="52" spans="1:13" x14ac:dyDescent="0.2">
      <c r="A52" s="7" t="s">
        <v>44</v>
      </c>
      <c r="B52" s="17">
        <v>5</v>
      </c>
      <c r="C52" s="17">
        <v>4</v>
      </c>
      <c r="D52" s="17">
        <v>22</v>
      </c>
      <c r="E52" s="49">
        <v>31</v>
      </c>
      <c r="F52" s="17">
        <v>17</v>
      </c>
      <c r="G52" s="17">
        <v>9</v>
      </c>
      <c r="H52" s="17">
        <v>42</v>
      </c>
      <c r="I52" s="49">
        <v>68</v>
      </c>
      <c r="J52" s="17"/>
      <c r="K52" s="17"/>
      <c r="L52" s="17"/>
      <c r="M52" s="18"/>
    </row>
    <row r="53" spans="1:13" x14ac:dyDescent="0.2">
      <c r="A53" s="7" t="s">
        <v>45</v>
      </c>
      <c r="B53" s="17" t="s">
        <v>206</v>
      </c>
      <c r="C53" s="17">
        <v>33</v>
      </c>
      <c r="D53" s="17">
        <v>221</v>
      </c>
      <c r="E53" s="49">
        <v>257</v>
      </c>
      <c r="F53" s="17" t="s">
        <v>206</v>
      </c>
      <c r="G53" s="17">
        <v>345</v>
      </c>
      <c r="H53" s="17">
        <v>1528</v>
      </c>
      <c r="I53" s="49">
        <v>1881</v>
      </c>
      <c r="J53" s="17"/>
      <c r="K53" s="17"/>
      <c r="L53" s="17"/>
      <c r="M53" s="18"/>
    </row>
    <row r="54" spans="1:13" x14ac:dyDescent="0.2">
      <c r="A54" s="7" t="s">
        <v>94</v>
      </c>
      <c r="B54" s="17">
        <v>9</v>
      </c>
      <c r="C54" s="17">
        <v>15</v>
      </c>
      <c r="D54" s="17">
        <v>66</v>
      </c>
      <c r="E54" s="49">
        <v>90</v>
      </c>
      <c r="F54" s="17">
        <v>18</v>
      </c>
      <c r="G54" s="17">
        <v>70</v>
      </c>
      <c r="H54" s="17">
        <v>154</v>
      </c>
      <c r="I54" s="49">
        <v>242</v>
      </c>
      <c r="J54" s="17"/>
      <c r="K54" s="17"/>
      <c r="L54" s="17"/>
      <c r="M54" s="18"/>
    </row>
    <row r="55" spans="1:13" x14ac:dyDescent="0.2">
      <c r="A55" s="7" t="s">
        <v>46</v>
      </c>
      <c r="B55" s="17">
        <v>8</v>
      </c>
      <c r="C55" s="17">
        <v>41</v>
      </c>
      <c r="D55" s="17">
        <v>327</v>
      </c>
      <c r="E55" s="49">
        <v>376</v>
      </c>
      <c r="F55" s="17">
        <v>24</v>
      </c>
      <c r="G55" s="17">
        <v>414</v>
      </c>
      <c r="H55" s="17">
        <v>2438</v>
      </c>
      <c r="I55" s="49">
        <v>2876</v>
      </c>
      <c r="J55" s="17"/>
      <c r="K55" s="17"/>
      <c r="L55" s="17"/>
      <c r="M55" s="18"/>
    </row>
    <row r="56" spans="1:13" x14ac:dyDescent="0.2">
      <c r="A56" s="7" t="s">
        <v>96</v>
      </c>
      <c r="B56" s="17">
        <v>5</v>
      </c>
      <c r="C56" s="17">
        <v>75</v>
      </c>
      <c r="D56" s="17">
        <v>769</v>
      </c>
      <c r="E56" s="49">
        <v>849</v>
      </c>
      <c r="F56" s="17">
        <v>19</v>
      </c>
      <c r="G56" s="17">
        <v>983</v>
      </c>
      <c r="H56" s="17">
        <v>6133</v>
      </c>
      <c r="I56" s="49">
        <v>7135</v>
      </c>
      <c r="J56" s="17"/>
      <c r="K56" s="17"/>
      <c r="L56" s="17"/>
      <c r="M56" s="18"/>
    </row>
    <row r="57" spans="1:13" x14ac:dyDescent="0.2">
      <c r="A57" s="7" t="s">
        <v>47</v>
      </c>
      <c r="B57" s="17">
        <v>16</v>
      </c>
      <c r="C57" s="17">
        <v>8</v>
      </c>
      <c r="D57" s="17">
        <v>59</v>
      </c>
      <c r="E57" s="49">
        <v>83</v>
      </c>
      <c r="F57" s="17">
        <v>44</v>
      </c>
      <c r="G57" s="17">
        <v>83</v>
      </c>
      <c r="H57" s="17">
        <v>156</v>
      </c>
      <c r="I57" s="49">
        <v>283</v>
      </c>
      <c r="J57" s="17"/>
      <c r="K57" s="17"/>
      <c r="L57" s="17"/>
      <c r="M57" s="18"/>
    </row>
    <row r="58" spans="1:13" x14ac:dyDescent="0.2">
      <c r="A58" s="7" t="s">
        <v>97</v>
      </c>
      <c r="B58" s="17">
        <v>8</v>
      </c>
      <c r="C58" s="17">
        <v>19</v>
      </c>
      <c r="D58" s="17">
        <v>84</v>
      </c>
      <c r="E58" s="49">
        <v>111</v>
      </c>
      <c r="F58" s="17">
        <v>24</v>
      </c>
      <c r="G58" s="17">
        <v>123</v>
      </c>
      <c r="H58" s="17">
        <v>747</v>
      </c>
      <c r="I58" s="49">
        <v>894</v>
      </c>
      <c r="J58" s="17"/>
      <c r="K58" s="17"/>
      <c r="L58" s="17"/>
      <c r="M58" s="18"/>
    </row>
    <row r="59" spans="1:13" x14ac:dyDescent="0.2">
      <c r="A59" s="7" t="s">
        <v>48</v>
      </c>
      <c r="B59" s="17">
        <v>5</v>
      </c>
      <c r="C59" s="17">
        <v>16</v>
      </c>
      <c r="D59" s="17">
        <v>119</v>
      </c>
      <c r="E59" s="49">
        <v>140</v>
      </c>
      <c r="F59" s="17">
        <v>15</v>
      </c>
      <c r="G59" s="17">
        <v>97</v>
      </c>
      <c r="H59" s="17">
        <v>771</v>
      </c>
      <c r="I59" s="49">
        <v>883</v>
      </c>
      <c r="J59" s="17"/>
      <c r="K59" s="17"/>
      <c r="L59" s="17"/>
      <c r="M59" s="18"/>
    </row>
    <row r="60" spans="1:13" x14ac:dyDescent="0.2">
      <c r="A60" s="7" t="s">
        <v>49</v>
      </c>
      <c r="B60" s="17">
        <v>9</v>
      </c>
      <c r="C60" s="17">
        <v>22</v>
      </c>
      <c r="D60" s="17">
        <v>124</v>
      </c>
      <c r="E60" s="49">
        <v>155</v>
      </c>
      <c r="F60" s="17">
        <v>33</v>
      </c>
      <c r="G60" s="17">
        <v>150</v>
      </c>
      <c r="H60" s="17">
        <v>614</v>
      </c>
      <c r="I60" s="49">
        <v>797</v>
      </c>
      <c r="J60" s="17"/>
      <c r="K60" s="17"/>
      <c r="L60" s="17"/>
      <c r="M60" s="18"/>
    </row>
    <row r="61" spans="1:13" x14ac:dyDescent="0.2">
      <c r="A61" s="7" t="s">
        <v>98</v>
      </c>
      <c r="B61" s="17">
        <v>31</v>
      </c>
      <c r="C61" s="17">
        <v>52</v>
      </c>
      <c r="D61" s="17">
        <v>148</v>
      </c>
      <c r="E61" s="49">
        <v>231</v>
      </c>
      <c r="F61" s="17">
        <v>90</v>
      </c>
      <c r="G61" s="17">
        <v>299</v>
      </c>
      <c r="H61" s="17">
        <v>528</v>
      </c>
      <c r="I61" s="49">
        <v>917</v>
      </c>
      <c r="J61" s="17"/>
      <c r="K61" s="17"/>
      <c r="L61" s="17"/>
      <c r="M61" s="18"/>
    </row>
    <row r="62" spans="1:13" x14ac:dyDescent="0.2">
      <c r="A62" s="6" t="str">
        <f>VLOOKUP("&lt;Zeilentitel_8&gt;",Uebersetzungen!$B$3:$E$103,Uebersetzungen!$B$2+1,FALSE)</f>
        <v>Region Moesa</v>
      </c>
      <c r="B62" s="9"/>
      <c r="C62" s="9"/>
      <c r="D62" s="9"/>
      <c r="E62" s="54"/>
      <c r="F62" s="9"/>
      <c r="G62" s="9"/>
      <c r="H62" s="9"/>
      <c r="I62" s="54"/>
      <c r="J62" s="9"/>
      <c r="K62" s="9"/>
      <c r="L62" s="9"/>
      <c r="M62" s="12"/>
    </row>
    <row r="63" spans="1:13" x14ac:dyDescent="0.2">
      <c r="A63" s="7" t="s">
        <v>50</v>
      </c>
      <c r="B63" s="17" t="s">
        <v>206</v>
      </c>
      <c r="C63" s="17">
        <v>0</v>
      </c>
      <c r="D63" s="17">
        <v>4</v>
      </c>
      <c r="E63" s="49">
        <v>7</v>
      </c>
      <c r="F63" s="17" t="s">
        <v>206</v>
      </c>
      <c r="G63" s="17">
        <v>0</v>
      </c>
      <c r="H63" s="17">
        <v>11</v>
      </c>
      <c r="I63" s="49">
        <v>21</v>
      </c>
      <c r="J63" s="17"/>
      <c r="K63" s="17"/>
      <c r="L63" s="17"/>
      <c r="M63" s="18"/>
    </row>
    <row r="64" spans="1:13" x14ac:dyDescent="0.2">
      <c r="A64" s="7" t="s">
        <v>51</v>
      </c>
      <c r="B64" s="17">
        <v>4</v>
      </c>
      <c r="C64" s="17">
        <v>7</v>
      </c>
      <c r="D64" s="17">
        <v>15</v>
      </c>
      <c r="E64" s="49">
        <v>26</v>
      </c>
      <c r="F64" s="17">
        <v>6</v>
      </c>
      <c r="G64" s="17">
        <v>14</v>
      </c>
      <c r="H64" s="17">
        <v>52</v>
      </c>
      <c r="I64" s="49">
        <v>72</v>
      </c>
      <c r="J64" s="17"/>
      <c r="K64" s="17"/>
      <c r="L64" s="17"/>
      <c r="M64" s="18"/>
    </row>
    <row r="65" spans="1:13" x14ac:dyDescent="0.2">
      <c r="A65" s="7" t="s">
        <v>52</v>
      </c>
      <c r="B65" s="17" t="s">
        <v>206</v>
      </c>
      <c r="C65" s="17" t="s">
        <v>206</v>
      </c>
      <c r="D65" s="17">
        <v>10</v>
      </c>
      <c r="E65" s="49">
        <v>15</v>
      </c>
      <c r="F65" s="17" t="s">
        <v>206</v>
      </c>
      <c r="G65" s="17" t="s">
        <v>206</v>
      </c>
      <c r="H65" s="17">
        <v>19</v>
      </c>
      <c r="I65" s="49">
        <v>26</v>
      </c>
      <c r="J65" s="17"/>
      <c r="K65" s="17"/>
      <c r="L65" s="17"/>
      <c r="M65" s="18"/>
    </row>
    <row r="66" spans="1:13" x14ac:dyDescent="0.2">
      <c r="A66" s="7" t="s">
        <v>53</v>
      </c>
      <c r="B66" s="17">
        <v>6</v>
      </c>
      <c r="C66" s="17" t="s">
        <v>206</v>
      </c>
      <c r="D66" s="17">
        <v>13</v>
      </c>
      <c r="E66" s="49">
        <v>20</v>
      </c>
      <c r="F66" s="17">
        <v>8</v>
      </c>
      <c r="G66" s="17" t="s">
        <v>206</v>
      </c>
      <c r="H66" s="17">
        <v>14</v>
      </c>
      <c r="I66" s="49">
        <v>23</v>
      </c>
      <c r="J66" s="17"/>
      <c r="K66" s="17"/>
      <c r="L66" s="17"/>
      <c r="M66" s="18"/>
    </row>
    <row r="67" spans="1:13" x14ac:dyDescent="0.2">
      <c r="A67" s="7" t="s">
        <v>54</v>
      </c>
      <c r="B67" s="17">
        <v>16</v>
      </c>
      <c r="C67" s="17">
        <v>20</v>
      </c>
      <c r="D67" s="17">
        <v>42</v>
      </c>
      <c r="E67" s="49">
        <v>78</v>
      </c>
      <c r="F67" s="17">
        <v>35</v>
      </c>
      <c r="G67" s="17">
        <v>69</v>
      </c>
      <c r="H67" s="17">
        <v>99</v>
      </c>
      <c r="I67" s="49">
        <v>203</v>
      </c>
      <c r="J67" s="17"/>
      <c r="K67" s="17"/>
      <c r="L67" s="17"/>
      <c r="M67" s="18"/>
    </row>
    <row r="68" spans="1:13" x14ac:dyDescent="0.2">
      <c r="A68" s="7" t="s">
        <v>55</v>
      </c>
      <c r="B68" s="17">
        <v>15</v>
      </c>
      <c r="C68" s="17">
        <v>21</v>
      </c>
      <c r="D68" s="17">
        <v>112</v>
      </c>
      <c r="E68" s="49">
        <v>148</v>
      </c>
      <c r="F68" s="17">
        <v>41</v>
      </c>
      <c r="G68" s="17">
        <v>149</v>
      </c>
      <c r="H68" s="17">
        <v>377</v>
      </c>
      <c r="I68" s="49">
        <v>567</v>
      </c>
      <c r="J68" s="17"/>
      <c r="K68" s="17"/>
      <c r="L68" s="17"/>
      <c r="M68" s="18"/>
    </row>
    <row r="69" spans="1:13" x14ac:dyDescent="0.2">
      <c r="A69" s="7" t="s">
        <v>56</v>
      </c>
      <c r="B69" s="17">
        <v>4</v>
      </c>
      <c r="C69" s="17">
        <v>17</v>
      </c>
      <c r="D69" s="17">
        <v>24</v>
      </c>
      <c r="E69" s="49">
        <v>45</v>
      </c>
      <c r="F69" s="17">
        <v>13</v>
      </c>
      <c r="G69" s="17">
        <v>85</v>
      </c>
      <c r="H69" s="17">
        <v>44</v>
      </c>
      <c r="I69" s="49">
        <v>142</v>
      </c>
      <c r="J69" s="17"/>
      <c r="K69" s="17"/>
      <c r="L69" s="17"/>
      <c r="M69" s="18"/>
    </row>
    <row r="70" spans="1:13" x14ac:dyDescent="0.2">
      <c r="A70" s="7" t="s">
        <v>57</v>
      </c>
      <c r="B70" s="17">
        <v>7</v>
      </c>
      <c r="C70" s="17">
        <v>14</v>
      </c>
      <c r="D70" s="17">
        <v>40</v>
      </c>
      <c r="E70" s="49">
        <v>61</v>
      </c>
      <c r="F70" s="17">
        <v>20</v>
      </c>
      <c r="G70" s="17">
        <v>68</v>
      </c>
      <c r="H70" s="17">
        <v>146</v>
      </c>
      <c r="I70" s="49">
        <v>234</v>
      </c>
      <c r="J70" s="17"/>
      <c r="K70" s="17"/>
      <c r="L70" s="17"/>
      <c r="M70" s="18"/>
    </row>
    <row r="71" spans="1:13" x14ac:dyDescent="0.2">
      <c r="A71" s="7" t="s">
        <v>58</v>
      </c>
      <c r="B71" s="17">
        <v>18</v>
      </c>
      <c r="C71" s="17">
        <v>37</v>
      </c>
      <c r="D71" s="17">
        <v>184</v>
      </c>
      <c r="E71" s="49">
        <v>239</v>
      </c>
      <c r="F71" s="17">
        <v>29</v>
      </c>
      <c r="G71" s="17">
        <v>328</v>
      </c>
      <c r="H71" s="17">
        <v>557</v>
      </c>
      <c r="I71" s="49">
        <v>914</v>
      </c>
      <c r="J71" s="17"/>
      <c r="K71" s="17"/>
      <c r="L71" s="17"/>
      <c r="M71" s="18"/>
    </row>
    <row r="72" spans="1:13" x14ac:dyDescent="0.2">
      <c r="A72" s="7" t="s">
        <v>99</v>
      </c>
      <c r="B72" s="17">
        <v>22</v>
      </c>
      <c r="C72" s="17">
        <v>43</v>
      </c>
      <c r="D72" s="17">
        <v>270</v>
      </c>
      <c r="E72" s="49">
        <v>335</v>
      </c>
      <c r="F72" s="17">
        <v>41</v>
      </c>
      <c r="G72" s="17">
        <v>194</v>
      </c>
      <c r="H72" s="17">
        <v>759</v>
      </c>
      <c r="I72" s="49">
        <v>994</v>
      </c>
      <c r="J72" s="17"/>
      <c r="K72" s="17"/>
      <c r="L72" s="17"/>
      <c r="M72" s="18"/>
    </row>
    <row r="73" spans="1:13" x14ac:dyDescent="0.2">
      <c r="A73" s="7" t="s">
        <v>59</v>
      </c>
      <c r="B73" s="17">
        <v>12</v>
      </c>
      <c r="C73" s="17">
        <v>28</v>
      </c>
      <c r="D73" s="17">
        <v>58</v>
      </c>
      <c r="E73" s="49">
        <v>98</v>
      </c>
      <c r="F73" s="17">
        <v>24</v>
      </c>
      <c r="G73" s="17">
        <v>325</v>
      </c>
      <c r="H73" s="17">
        <v>125</v>
      </c>
      <c r="I73" s="49">
        <v>474</v>
      </c>
      <c r="J73" s="17"/>
      <c r="K73" s="17"/>
      <c r="L73" s="17"/>
      <c r="M73" s="18"/>
    </row>
    <row r="74" spans="1:13" x14ac:dyDescent="0.2">
      <c r="A74" s="7" t="s">
        <v>100</v>
      </c>
      <c r="B74" s="17">
        <v>15</v>
      </c>
      <c r="C74" s="17">
        <v>8</v>
      </c>
      <c r="D74" s="17">
        <v>12</v>
      </c>
      <c r="E74" s="49">
        <v>35</v>
      </c>
      <c r="F74" s="17">
        <v>34</v>
      </c>
      <c r="G74" s="17">
        <v>67</v>
      </c>
      <c r="H74" s="17">
        <v>18</v>
      </c>
      <c r="I74" s="49">
        <v>119</v>
      </c>
      <c r="J74" s="17"/>
      <c r="K74" s="17"/>
      <c r="L74" s="17"/>
      <c r="M74" s="18"/>
    </row>
    <row r="75" spans="1:13" x14ac:dyDescent="0.2">
      <c r="A75" s="6" t="str">
        <f>VLOOKUP("&lt;Zeilentitel_9&gt;",Uebersetzungen!$B$3:$E$103,Uebersetzungen!$B$2+1,FALSE)</f>
        <v>Region Plessur</v>
      </c>
      <c r="B75" s="9"/>
      <c r="C75" s="9"/>
      <c r="D75" s="9"/>
      <c r="E75" s="54"/>
      <c r="F75" s="9"/>
      <c r="G75" s="9"/>
      <c r="H75" s="9"/>
      <c r="I75" s="54"/>
      <c r="J75" s="9"/>
      <c r="K75" s="9"/>
      <c r="L75" s="9"/>
      <c r="M75" s="12"/>
    </row>
    <row r="76" spans="1:13" x14ac:dyDescent="0.2">
      <c r="A76" s="7" t="s">
        <v>67</v>
      </c>
      <c r="B76" s="17">
        <v>43</v>
      </c>
      <c r="C76" s="17">
        <v>381</v>
      </c>
      <c r="D76" s="17">
        <v>3427</v>
      </c>
      <c r="E76" s="49">
        <v>3851</v>
      </c>
      <c r="F76" s="17">
        <v>167</v>
      </c>
      <c r="G76" s="17">
        <v>3970</v>
      </c>
      <c r="H76" s="17">
        <v>28471</v>
      </c>
      <c r="I76" s="49">
        <v>32608</v>
      </c>
      <c r="J76" s="17"/>
      <c r="K76" s="17"/>
      <c r="L76" s="17"/>
      <c r="M76" s="18"/>
    </row>
    <row r="77" spans="1:13" x14ac:dyDescent="0.2">
      <c r="A77" s="7" t="s">
        <v>68</v>
      </c>
      <c r="B77" s="17">
        <v>41</v>
      </c>
      <c r="C77" s="17">
        <v>32</v>
      </c>
      <c r="D77" s="17">
        <v>127</v>
      </c>
      <c r="E77" s="49">
        <v>200</v>
      </c>
      <c r="F77" s="17">
        <v>106</v>
      </c>
      <c r="G77" s="17">
        <v>196</v>
      </c>
      <c r="H77" s="17">
        <v>572</v>
      </c>
      <c r="I77" s="49">
        <v>874</v>
      </c>
      <c r="J77" s="17"/>
      <c r="K77" s="17"/>
      <c r="L77" s="17"/>
      <c r="M77" s="18"/>
    </row>
    <row r="78" spans="1:13" x14ac:dyDescent="0.2">
      <c r="A78" s="7" t="s">
        <v>69</v>
      </c>
      <c r="B78" s="17">
        <v>52</v>
      </c>
      <c r="C78" s="17">
        <v>54</v>
      </c>
      <c r="D78" s="17">
        <v>388</v>
      </c>
      <c r="E78" s="49">
        <v>494</v>
      </c>
      <c r="F78" s="17">
        <v>125</v>
      </c>
      <c r="G78" s="17">
        <v>325</v>
      </c>
      <c r="H78" s="17">
        <v>2463</v>
      </c>
      <c r="I78" s="49">
        <v>2913</v>
      </c>
      <c r="J78" s="17"/>
      <c r="K78" s="17"/>
      <c r="L78" s="17"/>
      <c r="M78" s="18"/>
    </row>
    <row r="79" spans="1:13" x14ac:dyDescent="0.2">
      <c r="A79" s="7" t="s">
        <v>70</v>
      </c>
      <c r="B79" s="17">
        <v>9</v>
      </c>
      <c r="C79" s="17">
        <v>7</v>
      </c>
      <c r="D79" s="17">
        <v>23</v>
      </c>
      <c r="E79" s="49">
        <v>39</v>
      </c>
      <c r="F79" s="17">
        <v>18</v>
      </c>
      <c r="G79" s="17">
        <v>12</v>
      </c>
      <c r="H79" s="17">
        <v>95</v>
      </c>
      <c r="I79" s="49">
        <v>125</v>
      </c>
      <c r="J79" s="17"/>
      <c r="K79" s="17"/>
      <c r="L79" s="17"/>
      <c r="M79" s="18"/>
    </row>
    <row r="80" spans="1:13" x14ac:dyDescent="0.2">
      <c r="A80" s="6" t="str">
        <f>VLOOKUP("&lt;Zeilentitel_10&gt;",Uebersetzungen!$B$3:$E$103,Uebersetzungen!$B$2+1,FALSE)</f>
        <v>Region Prättigau/Davos</v>
      </c>
      <c r="B80" s="9"/>
      <c r="C80" s="9"/>
      <c r="D80" s="9"/>
      <c r="E80" s="54"/>
      <c r="F80" s="9"/>
      <c r="G80" s="9"/>
      <c r="H80" s="9"/>
      <c r="I80" s="54"/>
      <c r="J80" s="9"/>
      <c r="K80" s="9"/>
      <c r="L80" s="9"/>
      <c r="M80" s="12"/>
    </row>
    <row r="81" spans="1:13" x14ac:dyDescent="0.2">
      <c r="A81" s="7" t="s">
        <v>61</v>
      </c>
      <c r="B81" s="17">
        <v>77</v>
      </c>
      <c r="C81" s="17">
        <v>146</v>
      </c>
      <c r="D81" s="17">
        <v>937</v>
      </c>
      <c r="E81" s="49">
        <v>1160</v>
      </c>
      <c r="F81" s="17">
        <v>181</v>
      </c>
      <c r="G81" s="17">
        <v>989</v>
      </c>
      <c r="H81" s="17">
        <v>7631</v>
      </c>
      <c r="I81" s="49">
        <v>8801</v>
      </c>
      <c r="J81" s="17"/>
      <c r="K81" s="17"/>
      <c r="L81" s="17"/>
      <c r="M81" s="18"/>
    </row>
    <row r="82" spans="1:13" x14ac:dyDescent="0.2">
      <c r="A82" s="7" t="s">
        <v>62</v>
      </c>
      <c r="B82" s="17">
        <v>20</v>
      </c>
      <c r="C82" s="17">
        <v>19</v>
      </c>
      <c r="D82" s="17">
        <v>22</v>
      </c>
      <c r="E82" s="49">
        <v>61</v>
      </c>
      <c r="F82" s="17">
        <v>53</v>
      </c>
      <c r="G82" s="17">
        <v>69</v>
      </c>
      <c r="H82" s="17">
        <v>97</v>
      </c>
      <c r="I82" s="49">
        <v>219</v>
      </c>
      <c r="J82" s="17"/>
      <c r="K82" s="17"/>
      <c r="L82" s="17"/>
      <c r="M82" s="18"/>
    </row>
    <row r="83" spans="1:13" x14ac:dyDescent="0.2">
      <c r="A83" s="7" t="s">
        <v>63</v>
      </c>
      <c r="B83" s="17">
        <v>19</v>
      </c>
      <c r="C83" s="17">
        <v>5</v>
      </c>
      <c r="D83" s="17">
        <v>6</v>
      </c>
      <c r="E83" s="49">
        <v>30</v>
      </c>
      <c r="F83" s="17">
        <v>48</v>
      </c>
      <c r="G83" s="17">
        <v>7</v>
      </c>
      <c r="H83" s="17">
        <v>13</v>
      </c>
      <c r="I83" s="49">
        <v>68</v>
      </c>
      <c r="J83" s="17"/>
      <c r="K83" s="17"/>
      <c r="L83" s="17"/>
      <c r="M83" s="18"/>
    </row>
    <row r="84" spans="1:13" x14ac:dyDescent="0.2">
      <c r="A84" s="7" t="s">
        <v>64</v>
      </c>
      <c r="B84" s="17">
        <v>24</v>
      </c>
      <c r="C84" s="17">
        <v>37</v>
      </c>
      <c r="D84" s="17">
        <v>50</v>
      </c>
      <c r="E84" s="49">
        <v>111</v>
      </c>
      <c r="F84" s="17">
        <v>61</v>
      </c>
      <c r="G84" s="17">
        <v>169</v>
      </c>
      <c r="H84" s="17">
        <v>159</v>
      </c>
      <c r="I84" s="49">
        <v>389</v>
      </c>
      <c r="J84" s="17"/>
      <c r="K84" s="17"/>
      <c r="L84" s="17"/>
      <c r="M84" s="18"/>
    </row>
    <row r="85" spans="1:13" x14ac:dyDescent="0.2">
      <c r="A85" s="7" t="s">
        <v>101</v>
      </c>
      <c r="B85" s="17">
        <v>83</v>
      </c>
      <c r="C85" s="17">
        <v>97</v>
      </c>
      <c r="D85" s="17">
        <v>347</v>
      </c>
      <c r="E85" s="49">
        <v>527</v>
      </c>
      <c r="F85" s="17">
        <v>199</v>
      </c>
      <c r="G85" s="17">
        <v>535</v>
      </c>
      <c r="H85" s="17">
        <v>1640</v>
      </c>
      <c r="I85" s="49">
        <v>2374</v>
      </c>
      <c r="J85" s="17"/>
      <c r="K85" s="17"/>
      <c r="L85" s="17"/>
      <c r="M85" s="18"/>
    </row>
    <row r="86" spans="1:13" x14ac:dyDescent="0.2">
      <c r="A86" s="7" t="s">
        <v>90</v>
      </c>
      <c r="B86" s="17">
        <v>10</v>
      </c>
      <c r="C86" s="17">
        <v>5</v>
      </c>
      <c r="D86" s="17">
        <v>12</v>
      </c>
      <c r="E86" s="49">
        <v>27</v>
      </c>
      <c r="F86" s="17">
        <v>17</v>
      </c>
      <c r="G86" s="17">
        <v>9</v>
      </c>
      <c r="H86" s="17">
        <v>56</v>
      </c>
      <c r="I86" s="49">
        <v>82</v>
      </c>
      <c r="J86" s="17"/>
      <c r="K86" s="17"/>
      <c r="L86" s="17"/>
      <c r="M86" s="18"/>
    </row>
    <row r="87" spans="1:13" x14ac:dyDescent="0.2">
      <c r="A87" s="7" t="s">
        <v>65</v>
      </c>
      <c r="B87" s="17">
        <v>13</v>
      </c>
      <c r="C87" s="17">
        <v>23</v>
      </c>
      <c r="D87" s="17">
        <v>72</v>
      </c>
      <c r="E87" s="49">
        <v>108</v>
      </c>
      <c r="F87" s="17">
        <v>31</v>
      </c>
      <c r="G87" s="17">
        <v>220</v>
      </c>
      <c r="H87" s="17">
        <v>242</v>
      </c>
      <c r="I87" s="49">
        <v>493</v>
      </c>
      <c r="J87" s="17"/>
      <c r="K87" s="17"/>
      <c r="L87" s="17"/>
      <c r="M87" s="18"/>
    </row>
    <row r="88" spans="1:13" x14ac:dyDescent="0.2">
      <c r="A88" s="7" t="s">
        <v>66</v>
      </c>
      <c r="B88" s="17">
        <v>79</v>
      </c>
      <c r="C88" s="17">
        <v>28</v>
      </c>
      <c r="D88" s="17">
        <v>73</v>
      </c>
      <c r="E88" s="49">
        <v>180</v>
      </c>
      <c r="F88" s="17">
        <v>184</v>
      </c>
      <c r="G88" s="17">
        <v>97</v>
      </c>
      <c r="H88" s="17">
        <v>151</v>
      </c>
      <c r="I88" s="49">
        <v>432</v>
      </c>
      <c r="J88" s="17"/>
      <c r="K88" s="17"/>
      <c r="L88" s="17"/>
      <c r="M88" s="18"/>
    </row>
    <row r="89" spans="1:13" x14ac:dyDescent="0.2">
      <c r="A89" s="7" t="s">
        <v>79</v>
      </c>
      <c r="B89" s="17">
        <v>50</v>
      </c>
      <c r="C89" s="17">
        <v>24</v>
      </c>
      <c r="D89" s="17">
        <v>114</v>
      </c>
      <c r="E89" s="49">
        <v>188</v>
      </c>
      <c r="F89" s="17">
        <v>128</v>
      </c>
      <c r="G89" s="17">
        <v>672</v>
      </c>
      <c r="H89" s="17">
        <v>361</v>
      </c>
      <c r="I89" s="49">
        <v>1161</v>
      </c>
      <c r="J89" s="17"/>
      <c r="K89" s="17"/>
      <c r="L89" s="17"/>
      <c r="M89" s="18"/>
    </row>
    <row r="90" spans="1:13" x14ac:dyDescent="0.2">
      <c r="A90" s="7" t="s">
        <v>80</v>
      </c>
      <c r="B90" s="17">
        <v>44</v>
      </c>
      <c r="C90" s="17">
        <v>37</v>
      </c>
      <c r="D90" s="17">
        <v>145</v>
      </c>
      <c r="E90" s="49">
        <v>226</v>
      </c>
      <c r="F90" s="17">
        <v>104</v>
      </c>
      <c r="G90" s="17">
        <v>369</v>
      </c>
      <c r="H90" s="17">
        <v>995</v>
      </c>
      <c r="I90" s="49">
        <v>1468</v>
      </c>
      <c r="J90" s="17"/>
      <c r="K90" s="17"/>
      <c r="L90" s="17"/>
      <c r="M90" s="18"/>
    </row>
    <row r="91" spans="1:13" x14ac:dyDescent="0.2">
      <c r="A91" s="7" t="s">
        <v>81</v>
      </c>
      <c r="B91" s="17">
        <v>37</v>
      </c>
      <c r="C91" s="17">
        <v>20</v>
      </c>
      <c r="D91" s="17">
        <v>49</v>
      </c>
      <c r="E91" s="49">
        <v>106</v>
      </c>
      <c r="F91" s="17">
        <v>98</v>
      </c>
      <c r="G91" s="17">
        <v>227</v>
      </c>
      <c r="H91" s="17">
        <v>211</v>
      </c>
      <c r="I91" s="49">
        <v>536</v>
      </c>
      <c r="J91" s="17"/>
      <c r="K91" s="17"/>
      <c r="L91" s="17"/>
      <c r="M91" s="18"/>
    </row>
    <row r="92" spans="1:13" x14ac:dyDescent="0.2">
      <c r="A92" s="6" t="str">
        <f>VLOOKUP("&lt;Zeilentitel_11&gt;",Uebersetzungen!$B$3:$E$103,Uebersetzungen!$B$2+1,FALSE)</f>
        <v>Region Surselva</v>
      </c>
      <c r="B92" s="9"/>
      <c r="C92" s="9"/>
      <c r="D92" s="9"/>
      <c r="E92" s="54"/>
      <c r="F92" s="9"/>
      <c r="G92" s="9"/>
      <c r="H92" s="9"/>
      <c r="I92" s="54"/>
      <c r="J92" s="9"/>
      <c r="K92" s="9"/>
      <c r="L92" s="9"/>
      <c r="M92" s="12"/>
    </row>
    <row r="93" spans="1:13" x14ac:dyDescent="0.2">
      <c r="A93" s="7" t="s">
        <v>6</v>
      </c>
      <c r="B93" s="17">
        <v>11</v>
      </c>
      <c r="C93" s="17">
        <v>4</v>
      </c>
      <c r="D93" s="17">
        <v>21</v>
      </c>
      <c r="E93" s="49">
        <v>36</v>
      </c>
      <c r="F93" s="17">
        <v>29</v>
      </c>
      <c r="G93" s="17">
        <v>66</v>
      </c>
      <c r="H93" s="17">
        <v>77</v>
      </c>
      <c r="I93" s="49">
        <v>172</v>
      </c>
      <c r="J93" s="17"/>
      <c r="K93" s="17"/>
      <c r="L93" s="17"/>
      <c r="M93" s="18"/>
    </row>
    <row r="94" spans="1:13" x14ac:dyDescent="0.2">
      <c r="A94" s="7" t="s">
        <v>7</v>
      </c>
      <c r="B94" s="17">
        <v>11</v>
      </c>
      <c r="C94" s="17">
        <v>27</v>
      </c>
      <c r="D94" s="17">
        <v>130</v>
      </c>
      <c r="E94" s="49">
        <v>168</v>
      </c>
      <c r="F94" s="17">
        <v>23</v>
      </c>
      <c r="G94" s="17">
        <v>121</v>
      </c>
      <c r="H94" s="17">
        <v>1240</v>
      </c>
      <c r="I94" s="49">
        <v>1384</v>
      </c>
      <c r="J94" s="17"/>
      <c r="K94" s="17"/>
      <c r="L94" s="17"/>
      <c r="M94" s="18"/>
    </row>
    <row r="95" spans="1:13" x14ac:dyDescent="0.2">
      <c r="A95" s="7" t="s">
        <v>8</v>
      </c>
      <c r="B95" s="17">
        <v>5</v>
      </c>
      <c r="C95" s="17">
        <v>5</v>
      </c>
      <c r="D95" s="17">
        <v>33</v>
      </c>
      <c r="E95" s="49">
        <v>43</v>
      </c>
      <c r="F95" s="17">
        <v>13</v>
      </c>
      <c r="G95" s="17">
        <v>19</v>
      </c>
      <c r="H95" s="17">
        <v>103</v>
      </c>
      <c r="I95" s="49">
        <v>135</v>
      </c>
      <c r="J95" s="17"/>
      <c r="K95" s="17"/>
      <c r="L95" s="17"/>
      <c r="M95" s="18"/>
    </row>
    <row r="96" spans="1:13" x14ac:dyDescent="0.2">
      <c r="A96" s="7" t="s">
        <v>9</v>
      </c>
      <c r="B96" s="17">
        <v>6</v>
      </c>
      <c r="C96" s="17">
        <v>14</v>
      </c>
      <c r="D96" s="17">
        <v>44</v>
      </c>
      <c r="E96" s="49">
        <v>64</v>
      </c>
      <c r="F96" s="17">
        <v>14</v>
      </c>
      <c r="G96" s="17">
        <v>66</v>
      </c>
      <c r="H96" s="17">
        <v>180</v>
      </c>
      <c r="I96" s="49">
        <v>260</v>
      </c>
      <c r="J96" s="17"/>
      <c r="K96" s="17"/>
      <c r="L96" s="17"/>
      <c r="M96" s="18"/>
    </row>
    <row r="97" spans="1:13" x14ac:dyDescent="0.2">
      <c r="A97" s="7" t="s">
        <v>10</v>
      </c>
      <c r="B97" s="17">
        <v>29</v>
      </c>
      <c r="C97" s="17">
        <v>20</v>
      </c>
      <c r="D97" s="17">
        <v>69</v>
      </c>
      <c r="E97" s="49">
        <v>118</v>
      </c>
      <c r="F97" s="17">
        <v>72</v>
      </c>
      <c r="G97" s="17">
        <v>192</v>
      </c>
      <c r="H97" s="17">
        <v>384</v>
      </c>
      <c r="I97" s="49">
        <v>648</v>
      </c>
      <c r="J97" s="17"/>
      <c r="K97" s="17"/>
      <c r="L97" s="17"/>
      <c r="M97" s="18"/>
    </row>
    <row r="98" spans="1:13" x14ac:dyDescent="0.2">
      <c r="A98" s="7" t="s">
        <v>11</v>
      </c>
      <c r="B98" s="17">
        <v>113</v>
      </c>
      <c r="C98" s="17">
        <v>40</v>
      </c>
      <c r="D98" s="17">
        <v>105</v>
      </c>
      <c r="E98" s="49">
        <v>258</v>
      </c>
      <c r="F98" s="17">
        <v>275</v>
      </c>
      <c r="G98" s="17">
        <v>205</v>
      </c>
      <c r="H98" s="17">
        <v>374</v>
      </c>
      <c r="I98" s="49">
        <v>854</v>
      </c>
      <c r="J98" s="17"/>
      <c r="K98" s="17"/>
      <c r="L98" s="17"/>
      <c r="M98" s="18"/>
    </row>
    <row r="99" spans="1:13" x14ac:dyDescent="0.2">
      <c r="A99" s="7" t="s">
        <v>12</v>
      </c>
      <c r="B99" s="17">
        <v>86</v>
      </c>
      <c r="C99" s="17">
        <v>67</v>
      </c>
      <c r="D99" s="17">
        <v>372</v>
      </c>
      <c r="E99" s="49">
        <v>525</v>
      </c>
      <c r="F99" s="17">
        <v>221</v>
      </c>
      <c r="G99" s="17">
        <v>625</v>
      </c>
      <c r="H99" s="17">
        <v>2470</v>
      </c>
      <c r="I99" s="49">
        <v>3316</v>
      </c>
      <c r="J99" s="17"/>
      <c r="K99" s="17"/>
      <c r="L99" s="17"/>
      <c r="M99" s="18"/>
    </row>
    <row r="100" spans="1:13" x14ac:dyDescent="0.2">
      <c r="A100" s="7" t="s">
        <v>23</v>
      </c>
      <c r="B100" s="17">
        <v>75</v>
      </c>
      <c r="C100" s="17">
        <v>16</v>
      </c>
      <c r="D100" s="17">
        <v>62</v>
      </c>
      <c r="E100" s="49">
        <v>153</v>
      </c>
      <c r="F100" s="17">
        <v>185</v>
      </c>
      <c r="G100" s="17">
        <v>68</v>
      </c>
      <c r="H100" s="17">
        <v>181</v>
      </c>
      <c r="I100" s="49">
        <v>434</v>
      </c>
      <c r="J100" s="17"/>
      <c r="K100" s="17"/>
      <c r="L100" s="17"/>
      <c r="M100" s="18"/>
    </row>
    <row r="101" spans="1:13" x14ac:dyDescent="0.2">
      <c r="A101" s="7" t="s">
        <v>82</v>
      </c>
      <c r="B101" s="17">
        <v>54</v>
      </c>
      <c r="C101" s="17">
        <v>28</v>
      </c>
      <c r="D101" s="17">
        <v>113</v>
      </c>
      <c r="E101" s="49">
        <v>195</v>
      </c>
      <c r="F101" s="17">
        <v>151</v>
      </c>
      <c r="G101" s="17">
        <v>142</v>
      </c>
      <c r="H101" s="17">
        <v>443</v>
      </c>
      <c r="I101" s="49">
        <v>736</v>
      </c>
      <c r="J101" s="17"/>
      <c r="K101" s="17"/>
      <c r="L101" s="17"/>
      <c r="M101" s="18"/>
    </row>
    <row r="102" spans="1:13" x14ac:dyDescent="0.2">
      <c r="A102" s="7" t="s">
        <v>83</v>
      </c>
      <c r="B102" s="17">
        <v>33</v>
      </c>
      <c r="C102" s="17">
        <v>31</v>
      </c>
      <c r="D102" s="17">
        <v>131</v>
      </c>
      <c r="E102" s="49">
        <v>195</v>
      </c>
      <c r="F102" s="17">
        <v>78</v>
      </c>
      <c r="G102" s="17">
        <v>347</v>
      </c>
      <c r="H102" s="17">
        <v>754</v>
      </c>
      <c r="I102" s="49">
        <v>1179</v>
      </c>
      <c r="J102" s="17"/>
      <c r="K102" s="17"/>
      <c r="L102" s="17"/>
      <c r="M102" s="18"/>
    </row>
    <row r="103" spans="1:13" x14ac:dyDescent="0.2">
      <c r="A103" s="7" t="s">
        <v>84</v>
      </c>
      <c r="B103" s="17">
        <v>22</v>
      </c>
      <c r="C103" s="17">
        <v>7</v>
      </c>
      <c r="D103" s="17">
        <v>18</v>
      </c>
      <c r="E103" s="49">
        <v>47</v>
      </c>
      <c r="F103" s="17">
        <v>66</v>
      </c>
      <c r="G103" s="17">
        <v>27</v>
      </c>
      <c r="H103" s="17">
        <v>75</v>
      </c>
      <c r="I103" s="49">
        <v>168</v>
      </c>
      <c r="J103" s="17"/>
      <c r="K103" s="17"/>
      <c r="L103" s="17"/>
      <c r="M103" s="18"/>
    </row>
    <row r="104" spans="1:13" x14ac:dyDescent="0.2">
      <c r="A104" s="7" t="s">
        <v>85</v>
      </c>
      <c r="B104" s="17">
        <v>37</v>
      </c>
      <c r="C104" s="17">
        <v>19</v>
      </c>
      <c r="D104" s="17">
        <v>56</v>
      </c>
      <c r="E104" s="49">
        <v>112</v>
      </c>
      <c r="F104" s="17">
        <v>107</v>
      </c>
      <c r="G104" s="17">
        <v>148</v>
      </c>
      <c r="H104" s="17">
        <v>221</v>
      </c>
      <c r="I104" s="49">
        <v>476</v>
      </c>
      <c r="J104" s="17"/>
      <c r="K104" s="17"/>
      <c r="L104" s="17"/>
      <c r="M104" s="18"/>
    </row>
    <row r="105" spans="1:13" x14ac:dyDescent="0.2">
      <c r="A105" s="7" t="s">
        <v>86</v>
      </c>
      <c r="B105" s="17">
        <v>19</v>
      </c>
      <c r="C105" s="17">
        <v>21</v>
      </c>
      <c r="D105" s="17">
        <v>106</v>
      </c>
      <c r="E105" s="49">
        <v>146</v>
      </c>
      <c r="F105" s="17">
        <v>42</v>
      </c>
      <c r="G105" s="17">
        <v>148</v>
      </c>
      <c r="H105" s="17">
        <v>431</v>
      </c>
      <c r="I105" s="49">
        <v>621</v>
      </c>
      <c r="J105" s="17"/>
      <c r="K105" s="17"/>
      <c r="L105" s="17"/>
      <c r="M105" s="18"/>
    </row>
    <row r="106" spans="1:13" x14ac:dyDescent="0.2">
      <c r="A106" s="7" t="s">
        <v>87</v>
      </c>
      <c r="B106" s="17">
        <v>25</v>
      </c>
      <c r="C106" s="17">
        <v>27</v>
      </c>
      <c r="D106" s="17">
        <v>73</v>
      </c>
      <c r="E106" s="49">
        <v>125</v>
      </c>
      <c r="F106" s="17">
        <v>66</v>
      </c>
      <c r="G106" s="17">
        <v>120</v>
      </c>
      <c r="H106" s="17">
        <v>394</v>
      </c>
      <c r="I106" s="49">
        <v>580</v>
      </c>
      <c r="J106" s="17"/>
      <c r="K106" s="17"/>
      <c r="L106" s="17"/>
      <c r="M106" s="18"/>
    </row>
    <row r="107" spans="1:13" x14ac:dyDescent="0.2">
      <c r="A107" s="7" t="s">
        <v>91</v>
      </c>
      <c r="B107" s="17">
        <v>47</v>
      </c>
      <c r="C107" s="17">
        <v>13</v>
      </c>
      <c r="D107" s="17">
        <v>90</v>
      </c>
      <c r="E107" s="49">
        <v>150</v>
      </c>
      <c r="F107" s="17">
        <v>105</v>
      </c>
      <c r="G107" s="17">
        <v>147</v>
      </c>
      <c r="H107" s="17">
        <v>351</v>
      </c>
      <c r="I107" s="49">
        <v>603</v>
      </c>
      <c r="J107" s="17"/>
      <c r="K107" s="17"/>
      <c r="L107" s="17"/>
      <c r="M107" s="18"/>
    </row>
    <row r="108" spans="1:13" x14ac:dyDescent="0.2">
      <c r="A108" s="6" t="str">
        <f>VLOOKUP("&lt;Zeilentitel_12&gt;",Uebersetzungen!$B$3:$E$103,Uebersetzungen!$B$2+1,FALSE)</f>
        <v>Region Viamala</v>
      </c>
      <c r="B108" s="9"/>
      <c r="C108" s="9"/>
      <c r="D108" s="9"/>
      <c r="E108" s="54"/>
      <c r="F108" s="9"/>
      <c r="G108" s="9"/>
      <c r="H108" s="9"/>
      <c r="I108" s="54"/>
      <c r="J108" s="9"/>
      <c r="K108" s="9"/>
      <c r="L108" s="9"/>
      <c r="M108" s="12"/>
    </row>
    <row r="109" spans="1:13" x14ac:dyDescent="0.2">
      <c r="A109" s="7" t="s">
        <v>13</v>
      </c>
      <c r="B109" s="17">
        <v>4</v>
      </c>
      <c r="C109" s="17">
        <v>0</v>
      </c>
      <c r="D109" s="17">
        <v>22</v>
      </c>
      <c r="E109" s="49">
        <v>26</v>
      </c>
      <c r="F109" s="17">
        <v>12</v>
      </c>
      <c r="G109" s="17">
        <v>0</v>
      </c>
      <c r="H109" s="17">
        <v>156</v>
      </c>
      <c r="I109" s="49">
        <v>168</v>
      </c>
      <c r="J109" s="17"/>
      <c r="K109" s="17"/>
      <c r="L109" s="17"/>
      <c r="M109" s="18"/>
    </row>
    <row r="110" spans="1:13" x14ac:dyDescent="0.2">
      <c r="A110" s="7" t="s">
        <v>14</v>
      </c>
      <c r="B110" s="17">
        <v>4</v>
      </c>
      <c r="C110" s="17">
        <v>7</v>
      </c>
      <c r="D110" s="17">
        <v>18</v>
      </c>
      <c r="E110" s="49">
        <v>29</v>
      </c>
      <c r="F110" s="17">
        <v>10</v>
      </c>
      <c r="G110" s="17">
        <v>30</v>
      </c>
      <c r="H110" s="17">
        <v>420</v>
      </c>
      <c r="I110" s="49">
        <v>460</v>
      </c>
      <c r="J110" s="17"/>
      <c r="K110" s="17"/>
      <c r="L110" s="17"/>
      <c r="M110" s="18"/>
    </row>
    <row r="111" spans="1:13" x14ac:dyDescent="0.2">
      <c r="A111" s="7" t="s">
        <v>15</v>
      </c>
      <c r="B111" s="17">
        <v>13</v>
      </c>
      <c r="C111" s="17">
        <v>8</v>
      </c>
      <c r="D111" s="17">
        <v>41</v>
      </c>
      <c r="E111" s="49">
        <v>62</v>
      </c>
      <c r="F111" s="17">
        <v>30</v>
      </c>
      <c r="G111" s="17">
        <v>42</v>
      </c>
      <c r="H111" s="17">
        <v>314</v>
      </c>
      <c r="I111" s="49">
        <v>386</v>
      </c>
      <c r="J111" s="17"/>
      <c r="K111" s="17"/>
      <c r="L111" s="17"/>
      <c r="M111" s="18"/>
    </row>
    <row r="112" spans="1:13" x14ac:dyDescent="0.2">
      <c r="A112" s="7" t="s">
        <v>16</v>
      </c>
      <c r="B112" s="17">
        <v>6</v>
      </c>
      <c r="C112" s="17">
        <v>24</v>
      </c>
      <c r="D112" s="17">
        <v>45</v>
      </c>
      <c r="E112" s="49">
        <v>75</v>
      </c>
      <c r="F112" s="17">
        <v>14</v>
      </c>
      <c r="G112" s="17">
        <v>157</v>
      </c>
      <c r="H112" s="17">
        <v>112</v>
      </c>
      <c r="I112" s="49">
        <v>283</v>
      </c>
      <c r="J112" s="17"/>
      <c r="K112" s="17"/>
      <c r="L112" s="17"/>
      <c r="M112" s="18"/>
    </row>
    <row r="113" spans="1:13" x14ac:dyDescent="0.2">
      <c r="A113" s="7" t="s">
        <v>17</v>
      </c>
      <c r="B113" s="17">
        <v>46</v>
      </c>
      <c r="C113" s="17">
        <v>45</v>
      </c>
      <c r="D113" s="17">
        <v>90</v>
      </c>
      <c r="E113" s="49">
        <v>181</v>
      </c>
      <c r="F113" s="17">
        <v>135</v>
      </c>
      <c r="G113" s="17">
        <v>261</v>
      </c>
      <c r="H113" s="17">
        <v>767</v>
      </c>
      <c r="I113" s="49">
        <v>1163</v>
      </c>
      <c r="J113" s="17"/>
      <c r="K113" s="17"/>
      <c r="L113" s="17"/>
      <c r="M113" s="18"/>
    </row>
    <row r="114" spans="1:13" x14ac:dyDescent="0.2">
      <c r="A114" s="7" t="s">
        <v>18</v>
      </c>
      <c r="B114" s="17">
        <v>16</v>
      </c>
      <c r="C114" s="17" t="s">
        <v>206</v>
      </c>
      <c r="D114" s="17">
        <v>13</v>
      </c>
      <c r="E114" s="49">
        <v>32</v>
      </c>
      <c r="F114" s="17">
        <v>38</v>
      </c>
      <c r="G114" s="17" t="s">
        <v>206</v>
      </c>
      <c r="H114" s="17">
        <v>24</v>
      </c>
      <c r="I114" s="49">
        <v>65</v>
      </c>
      <c r="J114" s="17"/>
      <c r="K114" s="17"/>
      <c r="L114" s="17"/>
      <c r="M114" s="18"/>
    </row>
    <row r="115" spans="1:13" x14ac:dyDescent="0.2">
      <c r="A115" s="7" t="s">
        <v>19</v>
      </c>
      <c r="B115" s="17">
        <v>9</v>
      </c>
      <c r="C115" s="17" t="s">
        <v>206</v>
      </c>
      <c r="D115" s="17">
        <v>25</v>
      </c>
      <c r="E115" s="49">
        <v>37</v>
      </c>
      <c r="F115" s="17">
        <v>26</v>
      </c>
      <c r="G115" s="17" t="s">
        <v>206</v>
      </c>
      <c r="H115" s="17">
        <v>47</v>
      </c>
      <c r="I115" s="49">
        <v>80</v>
      </c>
      <c r="J115" s="17"/>
      <c r="K115" s="17"/>
      <c r="L115" s="17"/>
      <c r="M115" s="18"/>
    </row>
    <row r="116" spans="1:13" x14ac:dyDescent="0.2">
      <c r="A116" s="7" t="s">
        <v>20</v>
      </c>
      <c r="B116" s="17">
        <v>12</v>
      </c>
      <c r="C116" s="17">
        <v>38</v>
      </c>
      <c r="D116" s="17">
        <v>292</v>
      </c>
      <c r="E116" s="49">
        <v>342</v>
      </c>
      <c r="F116" s="17">
        <v>27</v>
      </c>
      <c r="G116" s="17">
        <v>562</v>
      </c>
      <c r="H116" s="17">
        <v>1719</v>
      </c>
      <c r="I116" s="49">
        <v>2308</v>
      </c>
      <c r="J116" s="17"/>
      <c r="K116" s="17"/>
      <c r="L116" s="17"/>
      <c r="M116" s="18"/>
    </row>
    <row r="117" spans="1:13" x14ac:dyDescent="0.2">
      <c r="A117" s="7" t="s">
        <v>21</v>
      </c>
      <c r="B117" s="17">
        <v>18</v>
      </c>
      <c r="C117" s="17" t="s">
        <v>206</v>
      </c>
      <c r="D117" s="17">
        <v>10</v>
      </c>
      <c r="E117" s="49">
        <v>30</v>
      </c>
      <c r="F117" s="17">
        <v>38</v>
      </c>
      <c r="G117" s="17" t="s">
        <v>206</v>
      </c>
      <c r="H117" s="17">
        <v>27</v>
      </c>
      <c r="I117" s="49">
        <v>67</v>
      </c>
      <c r="J117" s="17"/>
      <c r="K117" s="17"/>
      <c r="L117" s="17"/>
      <c r="M117" s="18"/>
    </row>
    <row r="118" spans="1:13" x14ac:dyDescent="0.2">
      <c r="A118" s="7" t="s">
        <v>22</v>
      </c>
      <c r="B118" s="17">
        <v>9</v>
      </c>
      <c r="C118" s="17">
        <v>0</v>
      </c>
      <c r="D118" s="17">
        <v>12</v>
      </c>
      <c r="E118" s="49">
        <v>21</v>
      </c>
      <c r="F118" s="17">
        <v>23</v>
      </c>
      <c r="G118" s="17">
        <v>0</v>
      </c>
      <c r="H118" s="17">
        <v>30</v>
      </c>
      <c r="I118" s="49">
        <v>53</v>
      </c>
      <c r="J118" s="17"/>
      <c r="K118" s="17"/>
      <c r="L118" s="17"/>
      <c r="M118" s="18"/>
    </row>
    <row r="119" spans="1:13" x14ac:dyDescent="0.2">
      <c r="A119" s="7" t="s">
        <v>24</v>
      </c>
      <c r="B119" s="17">
        <v>50</v>
      </c>
      <c r="C119" s="17">
        <v>27</v>
      </c>
      <c r="D119" s="17">
        <v>115</v>
      </c>
      <c r="E119" s="49">
        <v>192</v>
      </c>
      <c r="F119" s="17">
        <v>147</v>
      </c>
      <c r="G119" s="17">
        <v>46</v>
      </c>
      <c r="H119" s="17">
        <v>268</v>
      </c>
      <c r="I119" s="49">
        <v>461</v>
      </c>
      <c r="J119" s="17"/>
      <c r="K119" s="17"/>
      <c r="L119" s="17"/>
      <c r="M119" s="18"/>
    </row>
    <row r="120" spans="1:13" x14ac:dyDescent="0.2">
      <c r="A120" s="7" t="s">
        <v>25</v>
      </c>
      <c r="B120" s="17">
        <v>15</v>
      </c>
      <c r="C120" s="17" t="s">
        <v>206</v>
      </c>
      <c r="D120" s="17">
        <v>18</v>
      </c>
      <c r="E120" s="49">
        <v>35</v>
      </c>
      <c r="F120" s="17">
        <v>41</v>
      </c>
      <c r="G120" s="17" t="s">
        <v>206</v>
      </c>
      <c r="H120" s="17">
        <v>53</v>
      </c>
      <c r="I120" s="49">
        <v>109</v>
      </c>
      <c r="J120" s="17"/>
      <c r="K120" s="17"/>
      <c r="L120" s="17"/>
      <c r="M120" s="18"/>
    </row>
    <row r="121" spans="1:13" x14ac:dyDescent="0.2">
      <c r="A121" s="7" t="s">
        <v>26</v>
      </c>
      <c r="B121" s="17">
        <v>8</v>
      </c>
      <c r="C121" s="17">
        <v>4</v>
      </c>
      <c r="D121" s="17">
        <v>10</v>
      </c>
      <c r="E121" s="49">
        <v>22</v>
      </c>
      <c r="F121" s="17">
        <v>29</v>
      </c>
      <c r="G121" s="17">
        <v>26</v>
      </c>
      <c r="H121" s="17">
        <v>19</v>
      </c>
      <c r="I121" s="49">
        <v>74</v>
      </c>
      <c r="J121" s="17"/>
      <c r="K121" s="17"/>
      <c r="L121" s="17"/>
      <c r="M121" s="18"/>
    </row>
    <row r="122" spans="1:13" x14ac:dyDescent="0.2">
      <c r="A122" s="7" t="s">
        <v>27</v>
      </c>
      <c r="B122" s="17">
        <v>13</v>
      </c>
      <c r="C122" s="17">
        <v>20</v>
      </c>
      <c r="D122" s="17">
        <v>62</v>
      </c>
      <c r="E122" s="49">
        <v>95</v>
      </c>
      <c r="F122" s="17">
        <v>34</v>
      </c>
      <c r="G122" s="17">
        <v>96</v>
      </c>
      <c r="H122" s="17">
        <v>339</v>
      </c>
      <c r="I122" s="49">
        <v>469</v>
      </c>
      <c r="J122" s="17"/>
      <c r="K122" s="17"/>
      <c r="L122" s="17"/>
      <c r="M122" s="18"/>
    </row>
    <row r="123" spans="1:13" x14ac:dyDescent="0.2">
      <c r="A123" s="7" t="s">
        <v>28</v>
      </c>
      <c r="B123" s="17" t="s">
        <v>206</v>
      </c>
      <c r="C123" s="17">
        <v>0</v>
      </c>
      <c r="D123" s="17">
        <v>7</v>
      </c>
      <c r="E123" s="49">
        <v>10</v>
      </c>
      <c r="F123" s="17" t="s">
        <v>206</v>
      </c>
      <c r="G123" s="17">
        <v>0</v>
      </c>
      <c r="H123" s="17">
        <v>17</v>
      </c>
      <c r="I123" s="49">
        <v>22</v>
      </c>
      <c r="J123" s="17"/>
      <c r="K123" s="17"/>
      <c r="L123" s="17"/>
      <c r="M123" s="18"/>
    </row>
    <row r="124" spans="1:13" x14ac:dyDescent="0.2">
      <c r="A124" s="7" t="s">
        <v>29</v>
      </c>
      <c r="B124" s="17">
        <v>11</v>
      </c>
      <c r="C124" s="17">
        <v>9</v>
      </c>
      <c r="D124" s="17">
        <v>27</v>
      </c>
      <c r="E124" s="49">
        <v>47</v>
      </c>
      <c r="F124" s="17">
        <v>29</v>
      </c>
      <c r="G124" s="17">
        <v>102</v>
      </c>
      <c r="H124" s="17">
        <v>69</v>
      </c>
      <c r="I124" s="49">
        <v>200</v>
      </c>
      <c r="J124" s="17"/>
      <c r="K124" s="17"/>
      <c r="L124" s="17"/>
      <c r="M124" s="18"/>
    </row>
    <row r="125" spans="1:13" x14ac:dyDescent="0.2">
      <c r="A125" s="7" t="s">
        <v>30</v>
      </c>
      <c r="B125" s="17" t="s">
        <v>206</v>
      </c>
      <c r="C125" s="17" t="s">
        <v>206</v>
      </c>
      <c r="D125" s="17">
        <v>5</v>
      </c>
      <c r="E125" s="49">
        <v>11</v>
      </c>
      <c r="F125" s="17" t="s">
        <v>206</v>
      </c>
      <c r="G125" s="17" t="s">
        <v>206</v>
      </c>
      <c r="H125" s="17">
        <v>7</v>
      </c>
      <c r="I125" s="49">
        <v>35</v>
      </c>
      <c r="J125" s="17"/>
      <c r="K125" s="17"/>
      <c r="L125" s="17"/>
      <c r="M125" s="18"/>
    </row>
    <row r="126" spans="1:13" x14ac:dyDescent="0.2">
      <c r="A126" s="7" t="s">
        <v>93</v>
      </c>
      <c r="B126" s="17">
        <v>45</v>
      </c>
      <c r="C126" s="17">
        <v>13</v>
      </c>
      <c r="D126" s="17">
        <v>45</v>
      </c>
      <c r="E126" s="49">
        <v>103</v>
      </c>
      <c r="F126" s="17">
        <v>107</v>
      </c>
      <c r="G126" s="17">
        <v>44</v>
      </c>
      <c r="H126" s="17">
        <v>199</v>
      </c>
      <c r="I126" s="49">
        <v>350</v>
      </c>
      <c r="J126" s="17"/>
      <c r="K126" s="17"/>
      <c r="L126" s="17"/>
      <c r="M126" s="18"/>
    </row>
    <row r="127" spans="1:13" x14ac:dyDescent="0.2">
      <c r="A127" s="7" t="s">
        <v>102</v>
      </c>
      <c r="B127" s="17">
        <v>34</v>
      </c>
      <c r="C127" s="17" t="s">
        <v>206</v>
      </c>
      <c r="D127" s="17">
        <v>29</v>
      </c>
      <c r="E127" s="49">
        <v>65</v>
      </c>
      <c r="F127" s="17">
        <v>100</v>
      </c>
      <c r="G127" s="17" t="s">
        <v>206</v>
      </c>
      <c r="H127" s="17">
        <v>101</v>
      </c>
      <c r="I127" s="49">
        <v>203</v>
      </c>
      <c r="J127" s="17"/>
      <c r="K127" s="17"/>
      <c r="L127" s="17"/>
      <c r="M127" s="18"/>
    </row>
    <row r="128" spans="1:13" ht="13.5" thickBot="1" x14ac:dyDescent="0.25">
      <c r="A128" s="16"/>
      <c r="B128" s="60"/>
      <c r="C128" s="55"/>
      <c r="D128" s="55"/>
      <c r="E128" s="56"/>
      <c r="F128" s="55"/>
      <c r="G128" s="55"/>
      <c r="H128" s="55"/>
      <c r="I128" s="56"/>
      <c r="J128" s="55"/>
      <c r="K128" s="55"/>
      <c r="L128" s="55"/>
      <c r="M128" s="69"/>
    </row>
    <row r="130" spans="1:1" x14ac:dyDescent="0.2">
      <c r="A130" s="10" t="str">
        <f>VLOOKUP("&lt;Legende_1&gt;",Uebersetzungen!$B$3:$E$352,Uebersetzungen!$B$2+1,FALSE)</f>
        <v>* aus Datenschutzgründen nicht einzeln ausgewiesen</v>
      </c>
    </row>
    <row r="132" spans="1:1" x14ac:dyDescent="0.2">
      <c r="A132" s="5" t="str">
        <f>VLOOKUP("&lt;Quelle_1&gt;",Uebersetzungen!$B$3:$E$56,Uebersetzungen!$B$2+1,FALSE)</f>
        <v>Quelle: BFS (STATENT)</v>
      </c>
    </row>
    <row r="133" spans="1:1" x14ac:dyDescent="0.2">
      <c r="A133" s="10" t="str">
        <f>VLOOKUP("&lt;Aktualisierung&gt;",Uebersetzungen!$B$3:$E$56,Uebersetzungen!$B$2+1,FALSE)</f>
        <v>Letztmals aktualisiert am: 21.08.2024</v>
      </c>
    </row>
  </sheetData>
  <sheetProtection sheet="1" objects="1" scenarios="1"/>
  <mergeCells count="5">
    <mergeCell ref="A7:E7"/>
    <mergeCell ref="A9:J9"/>
    <mergeCell ref="B12:E12"/>
    <mergeCell ref="F12:I12"/>
    <mergeCell ref="J12:M12"/>
  </mergeCells>
  <pageMargins left="0.7" right="0.7" top="0.78740157499999996" bottom="0.78740157499999996" header="0.3" footer="0.3"/>
  <pageSetup paperSize="9" scale="35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1745" r:id="rId4" name="Option Button 1">
              <controlPr defaultSize="0" autoFill="0" autoLine="0" autoPict="0">
                <anchor moveWithCells="1">
                  <from>
                    <xdr:col>4</xdr:col>
                    <xdr:colOff>990600</xdr:colOff>
                    <xdr:row>1</xdr:row>
                    <xdr:rowOff>114300</xdr:rowOff>
                  </from>
                  <to>
                    <xdr:col>5</xdr:col>
                    <xdr:colOff>904875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46" r:id="rId5" name="Option Button 2">
              <controlPr defaultSize="0" autoFill="0" autoLine="0" autoPict="0">
                <anchor moveWithCells="1">
                  <from>
                    <xdr:col>4</xdr:col>
                    <xdr:colOff>990600</xdr:colOff>
                    <xdr:row>2</xdr:row>
                    <xdr:rowOff>104775</xdr:rowOff>
                  </from>
                  <to>
                    <xdr:col>6</xdr:col>
                    <xdr:colOff>142875</xdr:colOff>
                    <xdr:row>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47" r:id="rId6" name="Option Button 3">
              <controlPr defaultSize="0" autoFill="0" autoLine="0" autoPict="0">
                <anchor moveWithCells="1">
                  <from>
                    <xdr:col>4</xdr:col>
                    <xdr:colOff>990600</xdr:colOff>
                    <xdr:row>3</xdr:row>
                    <xdr:rowOff>66675</xdr:rowOff>
                  </from>
                  <to>
                    <xdr:col>5</xdr:col>
                    <xdr:colOff>904875</xdr:colOff>
                    <xdr:row>4</xdr:row>
                    <xdr:rowOff>95250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85A33B2A6CCB547A161950A270407E3" ma:contentTypeVersion="6" ma:contentTypeDescription="Ein neues Dokument erstellen." ma:contentTypeScope="" ma:versionID="30c8e58aff0c29f51bc0baaf72acff20">
  <xsd:schema xmlns:xsd="http://www.w3.org/2001/XMLSchema" xmlns:xs="http://www.w3.org/2001/XMLSchema" xmlns:p="http://schemas.microsoft.com/office/2006/metadata/properties" xmlns:ns1="http://schemas.microsoft.com/sharepoint/v3" xmlns:ns2="7454599f-d106-457b-8c57-c701db197486" targetNamespace="http://schemas.microsoft.com/office/2006/metadata/properties" ma:root="true" ma:fieldsID="6f9bf5ebc84e314b5d8bed6c82c25cb6" ns1:_="" ns2:_="">
    <xsd:import namespace="http://schemas.microsoft.com/sharepoint/v3"/>
    <xsd:import namespace="7454599f-d106-457b-8c57-c701db197486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Titel_DE" minOccurs="0"/>
                <xsd:element ref="ns2:Titel_RM" minOccurs="0"/>
                <xsd:element ref="ns2:Titel_IT" minOccurs="0"/>
                <xsd:element ref="ns2:Kategorie" minOccurs="0"/>
                <xsd:element ref="ns2:Benutzerdefinierte_x0020_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Geplantes Startdatum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Geplantes Enddatum" ma:description="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54599f-d106-457b-8c57-c701db197486" elementFormDefault="qualified">
    <xsd:import namespace="http://schemas.microsoft.com/office/2006/documentManagement/types"/>
    <xsd:import namespace="http://schemas.microsoft.com/office/infopath/2007/PartnerControls"/>
    <xsd:element name="Titel_DE" ma:index="10" nillable="true" ma:displayName="Titel_DE" ma:internalName="Titel_DE">
      <xsd:simpleType>
        <xsd:restriction base="dms:Text">
          <xsd:maxLength value="255"/>
        </xsd:restriction>
      </xsd:simpleType>
    </xsd:element>
    <xsd:element name="Titel_RM" ma:index="11" nillable="true" ma:displayName="Titel_RM" ma:internalName="Titel_RM">
      <xsd:simpleType>
        <xsd:restriction base="dms:Text">
          <xsd:maxLength value="255"/>
        </xsd:restriction>
      </xsd:simpleType>
    </xsd:element>
    <xsd:element name="Titel_IT" ma:index="12" nillable="true" ma:displayName="Titel_IT" ma:internalName="Titel_IT">
      <xsd:simpleType>
        <xsd:restriction base="dms:Text">
          <xsd:maxLength value="255"/>
        </xsd:restriction>
      </xsd:simpleType>
    </xsd:element>
    <xsd:element name="Kategorie" ma:index="13" nillable="true" ma:displayName="Kategorie" ma:internalName="Kategorie">
      <xsd:simpleType>
        <xsd:restriction base="dms:Text">
          <xsd:maxLength value="255"/>
        </xsd:restriction>
      </xsd:simpleType>
    </xsd:element>
    <xsd:element name="Benutzerdefinierte_x0020_ID" ma:index="14" nillable="true" ma:displayName="Benutzerdefinierte ID" ma:internalName="Benutzerdefinierte_x0020_ID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Kategorie xmlns="7454599f-d106-457b-8c57-c701db197486">Unternehmen</Kategorie>
    <Titel_IT xmlns="7454599f-d106-457b-8c57-c701db197486">Stabilimenti e persone occupate nei comuni grigionesi per settori economici, 2011-2023</Titel_IT>
    <Benutzerdefinierte_x0020_ID xmlns="7454599f-d106-457b-8c57-c701db197486">1002</Benutzerdefinierte_x0020_ID>
    <PublishingExpirationDate xmlns="http://schemas.microsoft.com/sharepoint/v3" xsi:nil="true"/>
    <Titel_DE xmlns="7454599f-d106-457b-8c57-c701db197486">Arbeitsstätten und Beschäftigte in den Bündner Gemeinden nach Wirtschaftssektoren, 2011-2023</Titel_DE>
    <PublishingStartDate xmlns="http://schemas.microsoft.com/sharepoint/v3" xsi:nil="true"/>
    <Titel_RM xmlns="7454599f-d106-457b-8c57-c701db197486">Lieus da lavur e persunas occupadas en las vischnancas grischunas tenor secturs economics, 2011-2023</Titel_RM>
  </documentManagement>
</p:properties>
</file>

<file path=customXml/itemProps1.xml><?xml version="1.0" encoding="utf-8"?>
<ds:datastoreItem xmlns:ds="http://schemas.openxmlformats.org/officeDocument/2006/customXml" ds:itemID="{562211A5-28F4-4988-8011-5443E2D75586}"/>
</file>

<file path=customXml/itemProps2.xml><?xml version="1.0" encoding="utf-8"?>
<ds:datastoreItem xmlns:ds="http://schemas.openxmlformats.org/officeDocument/2006/customXml" ds:itemID="{5A8F4B41-F547-48F8-B0FE-D54823905198}"/>
</file>

<file path=customXml/itemProps3.xml><?xml version="1.0" encoding="utf-8"?>
<ds:datastoreItem xmlns:ds="http://schemas.openxmlformats.org/officeDocument/2006/customXml" ds:itemID="{959F7A65-E89B-48A1-9125-617C130CB047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14</vt:i4>
      </vt:variant>
    </vt:vector>
  </HeadingPairs>
  <TitlesOfParts>
    <vt:vector size="14" baseType="lpstr"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Uebersetzungen</vt:lpstr>
    </vt:vector>
  </TitlesOfParts>
  <Company>Kantonale Verwaltung Graubünden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Arbeitsstätten und Beschäftigte in den Gemeinden nach Wirtschaftssektoren</dc:title>
  <dc:creator>Luzius.Stricker@awt.gr.ch</dc:creator>
  <cp:lastModifiedBy>Stricker Luzius (AWT GR)</cp:lastModifiedBy>
  <dcterms:created xsi:type="dcterms:W3CDTF">2016-08-08T08:05:48Z</dcterms:created>
  <dcterms:modified xsi:type="dcterms:W3CDTF">2025-08-15T10:09:32Z</dcterms:modified>
  <cp:category>STATENT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bfc5642-2d7f-4e68-9674-ab3e35a89b06_Enabled">
    <vt:lpwstr>true</vt:lpwstr>
  </property>
  <property fmtid="{D5CDD505-2E9C-101B-9397-08002B2CF9AE}" pid="3" name="MSIP_Label_fbfc5642-2d7f-4e68-9674-ab3e35a89b06_SetDate">
    <vt:lpwstr>2025-08-08T05:59:29Z</vt:lpwstr>
  </property>
  <property fmtid="{D5CDD505-2E9C-101B-9397-08002B2CF9AE}" pid="4" name="MSIP_Label_fbfc5642-2d7f-4e68-9674-ab3e35a89b06_Method">
    <vt:lpwstr>Standard</vt:lpwstr>
  </property>
  <property fmtid="{D5CDD505-2E9C-101B-9397-08002B2CF9AE}" pid="5" name="MSIP_Label_fbfc5642-2d7f-4e68-9674-ab3e35a89b06_Name">
    <vt:lpwstr>label-2-default</vt:lpwstr>
  </property>
  <property fmtid="{D5CDD505-2E9C-101B-9397-08002B2CF9AE}" pid="6" name="MSIP_Label_fbfc5642-2d7f-4e68-9674-ab3e35a89b06_SiteId">
    <vt:lpwstr>70ee0a01-45f2-4b86-aa78-73100089c50c</vt:lpwstr>
  </property>
  <property fmtid="{D5CDD505-2E9C-101B-9397-08002B2CF9AE}" pid="7" name="MSIP_Label_fbfc5642-2d7f-4e68-9674-ab3e35a89b06_ActionId">
    <vt:lpwstr>763b85bd-4095-4db3-bd36-ef166d53f0ec</vt:lpwstr>
  </property>
  <property fmtid="{D5CDD505-2E9C-101B-9397-08002B2CF9AE}" pid="8" name="MSIP_Label_fbfc5642-2d7f-4e68-9674-ab3e35a89b06_ContentBits">
    <vt:lpwstr>0</vt:lpwstr>
  </property>
  <property fmtid="{D5CDD505-2E9C-101B-9397-08002B2CF9AE}" pid="9" name="MSIP_Label_fbfc5642-2d7f-4e68-9674-ab3e35a89b06_Tag">
    <vt:lpwstr>10, 3, 0, 1</vt:lpwstr>
  </property>
  <property fmtid="{D5CDD505-2E9C-101B-9397-08002B2CF9AE}" pid="10" name="ContentTypeId">
    <vt:lpwstr>0x010100A85A33B2A6CCB547A161950A270407E3</vt:lpwstr>
  </property>
</Properties>
</file>